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cky\Desktop\Eve Taylor Files\Cost Calculator\"/>
    </mc:Choice>
  </mc:AlternateContent>
  <xr:revisionPtr revIDLastSave="0" documentId="13_ncr:1_{B9834DB6-2097-4718-A25E-4C69B21DC80D}" xr6:coauthVersionLast="47" xr6:coauthVersionMax="47" xr10:uidLastSave="{00000000-0000-0000-0000-000000000000}"/>
  <bookViews>
    <workbookView xWindow="-120" yWindow="-120" windowWidth="29040" windowHeight="15720" xr2:uid="{AEED9D39-9455-4757-A0A4-731270D591A7}"/>
  </bookViews>
  <sheets>
    <sheet name="Intro" sheetId="9" r:id="rId1"/>
    <sheet name="1. Prof Skincare Cost per use" sheetId="1" r:id="rId2"/>
    <sheet name="2. Prof Spa Body Cost per use" sheetId="2" r:id="rId3"/>
    <sheet name="3. Facial Treatment Costings" sheetId="13" r:id="rId4"/>
    <sheet name="4. Spa Body Treatment Costings" sheetId="4" r:id="rId5"/>
    <sheet name="5. Retail Skincare Profit Calc " sheetId="10" r:id="rId6"/>
    <sheet name="6. Retail Spa Body Profit Calc" sheetId="11" r:id="rId7"/>
    <sheet name="7. Retail Barcodes" sheetId="14" r:id="rId8"/>
    <sheet name="8. Retail Skincare Cost per use" sheetId="5" r:id="rId9"/>
    <sheet name="9. Retail Spa Body Cost per use" sheetId="7" r:id="rId10"/>
    <sheet name="10. Retail Aroma Cost per use" sheetId="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7" l="1"/>
  <c r="H34" i="7"/>
  <c r="G34" i="7"/>
  <c r="F7" i="11"/>
  <c r="F8" i="11"/>
  <c r="F9" i="11"/>
  <c r="F10" i="11"/>
  <c r="F11" i="11"/>
  <c r="F12" i="11"/>
  <c r="F13" i="11"/>
  <c r="F14" i="11"/>
  <c r="F15" i="11"/>
  <c r="F16" i="11"/>
  <c r="F19" i="11"/>
  <c r="F20" i="11"/>
  <c r="F21" i="11"/>
  <c r="F22" i="11"/>
  <c r="Q101" i="13" l="1"/>
  <c r="Q103" i="13" s="1"/>
  <c r="F47" i="11"/>
  <c r="H47" i="11" s="1"/>
  <c r="I47" i="11" s="1"/>
  <c r="F46" i="11"/>
  <c r="H46" i="11" s="1"/>
  <c r="I46" i="11" s="1"/>
  <c r="G35" i="7"/>
  <c r="H35" i="7"/>
  <c r="I35" i="7"/>
  <c r="G24" i="5"/>
  <c r="J24" i="5"/>
  <c r="K24" i="5"/>
  <c r="F57" i="11"/>
  <c r="H57" i="11" s="1"/>
  <c r="I57" i="11" s="1"/>
  <c r="F50" i="11"/>
  <c r="H50" i="11" s="1"/>
  <c r="I50" i="11" s="1"/>
  <c r="F49" i="11"/>
  <c r="H49" i="11" s="1"/>
  <c r="I49" i="11" s="1"/>
  <c r="F48" i="11"/>
  <c r="H48" i="11" s="1"/>
  <c r="I48" i="11" s="1"/>
  <c r="F25" i="11"/>
  <c r="F26" i="11"/>
  <c r="F27" i="11"/>
  <c r="F28" i="11"/>
  <c r="F29" i="11"/>
  <c r="F30" i="11"/>
  <c r="F33" i="11"/>
  <c r="F34" i="11"/>
  <c r="F35" i="11"/>
  <c r="F36" i="11"/>
  <c r="F39" i="11"/>
  <c r="F40" i="11"/>
  <c r="F41" i="11"/>
  <c r="F42" i="11"/>
  <c r="F45" i="11"/>
  <c r="F53" i="11"/>
  <c r="F54" i="10"/>
  <c r="F55" i="10"/>
  <c r="F56" i="10"/>
  <c r="F57" i="10"/>
  <c r="F58" i="10"/>
  <c r="F59" i="10"/>
  <c r="F60" i="10"/>
  <c r="F61" i="10"/>
  <c r="F62" i="10"/>
  <c r="F63" i="10"/>
  <c r="F64" i="10"/>
  <c r="H64" i="10" s="1"/>
  <c r="I64" i="10" s="1"/>
  <c r="F65" i="10"/>
  <c r="F66" i="10"/>
  <c r="F67" i="10"/>
  <c r="I65" i="2"/>
  <c r="I63" i="2"/>
  <c r="I62" i="2"/>
  <c r="H65" i="2"/>
  <c r="H63" i="2"/>
  <c r="H62" i="2"/>
  <c r="F65" i="2"/>
  <c r="F64" i="2"/>
  <c r="F63" i="2"/>
  <c r="F62" i="2"/>
  <c r="I99" i="1"/>
  <c r="H99" i="1"/>
  <c r="F99" i="1"/>
  <c r="H98" i="1"/>
  <c r="I98" i="1" s="1"/>
  <c r="F98" i="1"/>
  <c r="Q72" i="4"/>
  <c r="Q74" i="4" s="1"/>
  <c r="P72" i="4" l="1"/>
  <c r="P74" i="4" s="1"/>
  <c r="N72" i="4" l="1"/>
  <c r="M72" i="4"/>
  <c r="M74" i="4" s="1"/>
  <c r="L72" i="4"/>
  <c r="K72" i="4"/>
  <c r="J72" i="4"/>
  <c r="I72" i="4"/>
  <c r="H72" i="4"/>
  <c r="G72" i="4"/>
  <c r="F72" i="4"/>
  <c r="O72" i="4"/>
  <c r="O74" i="4" s="1"/>
  <c r="F68" i="2"/>
  <c r="H68" i="2"/>
  <c r="I68" i="2" s="1"/>
  <c r="H22" i="11"/>
  <c r="I22" i="11" s="1"/>
  <c r="H20" i="11"/>
  <c r="I20" i="11" s="1"/>
  <c r="H19" i="11"/>
  <c r="I19" i="11" s="1"/>
  <c r="K20" i="7"/>
  <c r="J20" i="7"/>
  <c r="I22" i="7"/>
  <c r="H22" i="7"/>
  <c r="I21" i="7"/>
  <c r="H21" i="7"/>
  <c r="I19" i="7"/>
  <c r="H19" i="7"/>
  <c r="G22" i="7"/>
  <c r="G21" i="7"/>
  <c r="G20" i="7"/>
  <c r="G19" i="7"/>
  <c r="F29" i="2"/>
  <c r="H29" i="2"/>
  <c r="I29" i="2" s="1"/>
  <c r="H28" i="2"/>
  <c r="I28" i="2" s="1"/>
  <c r="F28" i="2"/>
  <c r="F100" i="2"/>
  <c r="F99" i="2"/>
  <c r="F98" i="2"/>
  <c r="F97" i="2"/>
  <c r="F96" i="2"/>
  <c r="F95" i="2"/>
  <c r="F94" i="2"/>
  <c r="F93" i="2"/>
  <c r="F91" i="2"/>
  <c r="F90" i="2"/>
  <c r="F89" i="2"/>
  <c r="F88" i="2"/>
  <c r="F86" i="2"/>
  <c r="F85" i="2"/>
  <c r="F84" i="2"/>
  <c r="F83" i="2"/>
  <c r="F82" i="2"/>
  <c r="F81" i="2"/>
  <c r="F80" i="2"/>
  <c r="F79" i="2"/>
  <c r="F78" i="2"/>
  <c r="F77" i="2"/>
  <c r="F76" i="2"/>
  <c r="F75" i="2"/>
  <c r="F73" i="2"/>
  <c r="F72" i="2"/>
  <c r="F71" i="2"/>
  <c r="F69" i="2"/>
  <c r="F67" i="2"/>
  <c r="F60" i="2"/>
  <c r="F59" i="2"/>
  <c r="F58" i="2"/>
  <c r="F57" i="2"/>
  <c r="F56" i="2"/>
  <c r="F55" i="2"/>
  <c r="F54" i="2"/>
  <c r="F53" i="2"/>
  <c r="F51" i="2"/>
  <c r="F50" i="2"/>
  <c r="F49" i="2"/>
  <c r="F48" i="2"/>
  <c r="F46" i="2"/>
  <c r="F45" i="2"/>
  <c r="F44" i="2"/>
  <c r="F43" i="2"/>
  <c r="F42" i="2"/>
  <c r="F41" i="2"/>
  <c r="F40" i="2"/>
  <c r="F39" i="2"/>
  <c r="F37" i="2"/>
  <c r="F36" i="2"/>
  <c r="F35" i="2"/>
  <c r="F34" i="2"/>
  <c r="F33" i="2"/>
  <c r="F32" i="2"/>
  <c r="F30" i="2"/>
  <c r="F27" i="2"/>
  <c r="F26" i="2"/>
  <c r="F25" i="2"/>
  <c r="F24" i="2"/>
  <c r="F23" i="2"/>
  <c r="F22" i="2"/>
  <c r="F21" i="2"/>
  <c r="F20" i="2"/>
  <c r="F19" i="2"/>
  <c r="F18" i="2"/>
  <c r="F16" i="2"/>
  <c r="F15" i="2"/>
  <c r="F14" i="2"/>
  <c r="F13" i="2"/>
  <c r="F12" i="2"/>
  <c r="F11" i="2"/>
  <c r="F10" i="2"/>
  <c r="F149" i="1"/>
  <c r="F148" i="1"/>
  <c r="F147" i="1"/>
  <c r="F146" i="1"/>
  <c r="F145" i="1"/>
  <c r="F144" i="1"/>
  <c r="F143" i="1"/>
  <c r="F142" i="1"/>
  <c r="F139" i="1"/>
  <c r="F138" i="1"/>
  <c r="F137" i="1"/>
  <c r="F136" i="1"/>
  <c r="F135" i="1"/>
  <c r="F133" i="1"/>
  <c r="F132" i="1"/>
  <c r="F130" i="1"/>
  <c r="F129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4" i="1"/>
  <c r="F113" i="1"/>
  <c r="F104" i="1"/>
  <c r="F103" i="1"/>
  <c r="F102" i="1"/>
  <c r="F101" i="1"/>
  <c r="F97" i="1"/>
  <c r="F96" i="1"/>
  <c r="F95" i="1"/>
  <c r="F94" i="1"/>
  <c r="F93" i="1"/>
  <c r="F91" i="1"/>
  <c r="F90" i="1"/>
  <c r="F88" i="1"/>
  <c r="F87" i="1"/>
  <c r="F86" i="1"/>
  <c r="F85" i="1"/>
  <c r="F83" i="1"/>
  <c r="F82" i="1"/>
  <c r="F81" i="1"/>
  <c r="F80" i="1"/>
  <c r="F79" i="1"/>
  <c r="F78" i="1"/>
  <c r="F76" i="1"/>
  <c r="F75" i="1"/>
  <c r="F73" i="1"/>
  <c r="F72" i="1"/>
  <c r="F71" i="1"/>
  <c r="F70" i="1"/>
  <c r="F69" i="1"/>
  <c r="F68" i="1"/>
  <c r="F67" i="1"/>
  <c r="F65" i="1"/>
  <c r="F64" i="1"/>
  <c r="F63" i="1"/>
  <c r="F62" i="1"/>
  <c r="F61" i="1"/>
  <c r="F60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2" i="1"/>
  <c r="F41" i="1"/>
  <c r="F40" i="1"/>
  <c r="F39" i="1"/>
  <c r="F38" i="1"/>
  <c r="F37" i="1"/>
  <c r="F36" i="1"/>
  <c r="F35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9" i="1"/>
  <c r="F18" i="1"/>
  <c r="F17" i="1"/>
  <c r="F16" i="1"/>
  <c r="F14" i="1"/>
  <c r="F13" i="1"/>
  <c r="F12" i="1"/>
  <c r="F11" i="1"/>
  <c r="F10" i="1"/>
  <c r="F172" i="11"/>
  <c r="H172" i="11" s="1"/>
  <c r="I172" i="11" s="1"/>
  <c r="F171" i="11"/>
  <c r="H171" i="11" s="1"/>
  <c r="I171" i="11" s="1"/>
  <c r="F170" i="11"/>
  <c r="H170" i="11" s="1"/>
  <c r="I170" i="11" s="1"/>
  <c r="F169" i="11"/>
  <c r="H169" i="11" s="1"/>
  <c r="I169" i="11" s="1"/>
  <c r="F168" i="11"/>
  <c r="H168" i="11" s="1"/>
  <c r="I168" i="11" s="1"/>
  <c r="F167" i="11"/>
  <c r="H167" i="11" s="1"/>
  <c r="I167" i="11" s="1"/>
  <c r="F166" i="11"/>
  <c r="H166" i="11" s="1"/>
  <c r="I166" i="11" s="1"/>
  <c r="F165" i="11"/>
  <c r="H165" i="11" s="1"/>
  <c r="I165" i="11" s="1"/>
  <c r="F164" i="11"/>
  <c r="H164" i="11" s="1"/>
  <c r="I164" i="11" s="1"/>
  <c r="F163" i="11"/>
  <c r="H163" i="11" s="1"/>
  <c r="I163" i="11" s="1"/>
  <c r="F162" i="11"/>
  <c r="H162" i="11" s="1"/>
  <c r="I162" i="11" s="1"/>
  <c r="F161" i="11"/>
  <c r="H161" i="11" s="1"/>
  <c r="I161" i="11" s="1"/>
  <c r="F160" i="11"/>
  <c r="H160" i="11" s="1"/>
  <c r="I160" i="11" s="1"/>
  <c r="F159" i="11"/>
  <c r="H159" i="11" s="1"/>
  <c r="I159" i="11" s="1"/>
  <c r="F158" i="11"/>
  <c r="H158" i="11" s="1"/>
  <c r="I158" i="11" s="1"/>
  <c r="F157" i="11"/>
  <c r="H157" i="11" s="1"/>
  <c r="I157" i="11" s="1"/>
  <c r="F156" i="11"/>
  <c r="H156" i="11" s="1"/>
  <c r="I156" i="11" s="1"/>
  <c r="F155" i="11"/>
  <c r="H155" i="11" s="1"/>
  <c r="I155" i="11" s="1"/>
  <c r="F154" i="11"/>
  <c r="H154" i="11" s="1"/>
  <c r="I154" i="11" s="1"/>
  <c r="F153" i="11"/>
  <c r="H153" i="11" s="1"/>
  <c r="I153" i="11" s="1"/>
  <c r="F152" i="11"/>
  <c r="H152" i="11" s="1"/>
  <c r="I152" i="11" s="1"/>
  <c r="F151" i="11"/>
  <c r="H151" i="11" s="1"/>
  <c r="I151" i="11" s="1"/>
  <c r="F150" i="11"/>
  <c r="H150" i="11" s="1"/>
  <c r="I150" i="11" s="1"/>
  <c r="F149" i="11"/>
  <c r="H149" i="11" s="1"/>
  <c r="I149" i="11" s="1"/>
  <c r="F148" i="11"/>
  <c r="H148" i="11" s="1"/>
  <c r="I148" i="11" s="1"/>
  <c r="F147" i="11"/>
  <c r="H147" i="11" s="1"/>
  <c r="I147" i="11" s="1"/>
  <c r="F146" i="11"/>
  <c r="H146" i="11" s="1"/>
  <c r="I146" i="11" s="1"/>
  <c r="F145" i="11"/>
  <c r="H145" i="11" s="1"/>
  <c r="I145" i="11" s="1"/>
  <c r="F144" i="11"/>
  <c r="H144" i="11" s="1"/>
  <c r="I144" i="11" s="1"/>
  <c r="F143" i="11"/>
  <c r="H143" i="11" s="1"/>
  <c r="I143" i="11" s="1"/>
  <c r="F142" i="11"/>
  <c r="H142" i="11" s="1"/>
  <c r="I142" i="11" s="1"/>
  <c r="F141" i="11"/>
  <c r="H141" i="11" s="1"/>
  <c r="I141" i="11" s="1"/>
  <c r="F140" i="11"/>
  <c r="H140" i="11" s="1"/>
  <c r="I140" i="11" s="1"/>
  <c r="F139" i="11"/>
  <c r="H139" i="11" s="1"/>
  <c r="I139" i="11" s="1"/>
  <c r="F138" i="11"/>
  <c r="H138" i="11" s="1"/>
  <c r="I138" i="11" s="1"/>
  <c r="F137" i="11"/>
  <c r="H137" i="11" s="1"/>
  <c r="I137" i="11" s="1"/>
  <c r="F136" i="11"/>
  <c r="H136" i="11" s="1"/>
  <c r="I136" i="11" s="1"/>
  <c r="F135" i="11"/>
  <c r="H135" i="11" s="1"/>
  <c r="I135" i="11" s="1"/>
  <c r="F134" i="11"/>
  <c r="H134" i="11" s="1"/>
  <c r="I134" i="11" s="1"/>
  <c r="F133" i="11"/>
  <c r="H133" i="11" s="1"/>
  <c r="I133" i="11" s="1"/>
  <c r="F132" i="11"/>
  <c r="H132" i="11" s="1"/>
  <c r="I132" i="11" s="1"/>
  <c r="F131" i="11"/>
  <c r="H131" i="11" s="1"/>
  <c r="I131" i="11" s="1"/>
  <c r="F130" i="11"/>
  <c r="H130" i="11" s="1"/>
  <c r="I130" i="11" s="1"/>
  <c r="F129" i="11"/>
  <c r="H129" i="11" s="1"/>
  <c r="I129" i="11" s="1"/>
  <c r="F128" i="11"/>
  <c r="H128" i="11" s="1"/>
  <c r="I128" i="11" s="1"/>
  <c r="F127" i="11"/>
  <c r="H127" i="11" s="1"/>
  <c r="I127" i="11" s="1"/>
  <c r="F126" i="11"/>
  <c r="H126" i="11" s="1"/>
  <c r="I126" i="11" s="1"/>
  <c r="F125" i="11"/>
  <c r="H125" i="11" s="1"/>
  <c r="I125" i="11" s="1"/>
  <c r="F124" i="11"/>
  <c r="H124" i="11" s="1"/>
  <c r="I124" i="11" s="1"/>
  <c r="F123" i="11"/>
  <c r="H123" i="11" s="1"/>
  <c r="I123" i="11" s="1"/>
  <c r="F122" i="11"/>
  <c r="H122" i="11" s="1"/>
  <c r="I122" i="11" s="1"/>
  <c r="F121" i="11"/>
  <c r="H121" i="11" s="1"/>
  <c r="I121" i="11" s="1"/>
  <c r="H133" i="1"/>
  <c r="I133" i="1" s="1"/>
  <c r="H132" i="1"/>
  <c r="I132" i="1" s="1"/>
  <c r="H130" i="1"/>
  <c r="I130" i="1" s="1"/>
  <c r="H129" i="1"/>
  <c r="I129" i="1" s="1"/>
  <c r="F118" i="11" l="1"/>
  <c r="H118" i="11" s="1"/>
  <c r="I118" i="11" s="1"/>
  <c r="F117" i="11"/>
  <c r="H117" i="11" s="1"/>
  <c r="I117" i="11" s="1"/>
  <c r="F116" i="11"/>
  <c r="H116" i="11" s="1"/>
  <c r="I116" i="11" s="1"/>
  <c r="F115" i="11"/>
  <c r="H115" i="11" s="1"/>
  <c r="I115" i="11" s="1"/>
  <c r="F114" i="11"/>
  <c r="H114" i="11" s="1"/>
  <c r="I114" i="11" s="1"/>
  <c r="F113" i="11"/>
  <c r="H113" i="11" s="1"/>
  <c r="I113" i="11" s="1"/>
  <c r="F112" i="11"/>
  <c r="H112" i="11" s="1"/>
  <c r="I112" i="11" s="1"/>
  <c r="F111" i="11"/>
  <c r="H111" i="11" s="1"/>
  <c r="I111" i="11" s="1"/>
  <c r="F110" i="11"/>
  <c r="H110" i="11" s="1"/>
  <c r="I110" i="11" s="1"/>
  <c r="F109" i="11"/>
  <c r="H109" i="11" s="1"/>
  <c r="I109" i="11" s="1"/>
  <c r="F108" i="11"/>
  <c r="H108" i="11" s="1"/>
  <c r="I108" i="11" s="1"/>
  <c r="F107" i="11"/>
  <c r="H107" i="11" s="1"/>
  <c r="I107" i="11" s="1"/>
  <c r="F104" i="11"/>
  <c r="H104" i="11" s="1"/>
  <c r="I104" i="11" s="1"/>
  <c r="F103" i="11"/>
  <c r="H103" i="11" s="1"/>
  <c r="I103" i="11" s="1"/>
  <c r="F102" i="11"/>
  <c r="H102" i="11" s="1"/>
  <c r="I102" i="11" s="1"/>
  <c r="F101" i="11"/>
  <c r="H101" i="11" s="1"/>
  <c r="I101" i="11" s="1"/>
  <c r="F100" i="11"/>
  <c r="H100" i="11" s="1"/>
  <c r="I100" i="11" s="1"/>
  <c r="F99" i="11"/>
  <c r="H99" i="11" s="1"/>
  <c r="I99" i="11" s="1"/>
  <c r="F98" i="11"/>
  <c r="H98" i="11" s="1"/>
  <c r="I98" i="11" s="1"/>
  <c r="F95" i="11"/>
  <c r="H95" i="11" s="1"/>
  <c r="I95" i="11" s="1"/>
  <c r="F94" i="11"/>
  <c r="H94" i="11" s="1"/>
  <c r="I94" i="11" s="1"/>
  <c r="F93" i="11"/>
  <c r="H93" i="11" s="1"/>
  <c r="I93" i="11" s="1"/>
  <c r="F92" i="11"/>
  <c r="H92" i="11" s="1"/>
  <c r="I92" i="11" s="1"/>
  <c r="F89" i="11"/>
  <c r="H89" i="11" s="1"/>
  <c r="I89" i="11" s="1"/>
  <c r="F88" i="11"/>
  <c r="H88" i="11" s="1"/>
  <c r="I88" i="11" s="1"/>
  <c r="F87" i="11"/>
  <c r="H87" i="11" s="1"/>
  <c r="I87" i="11" s="1"/>
  <c r="F86" i="11"/>
  <c r="H86" i="11" s="1"/>
  <c r="I86" i="11" s="1"/>
  <c r="F83" i="11"/>
  <c r="H83" i="11" s="1"/>
  <c r="I83" i="11" s="1"/>
  <c r="F82" i="11"/>
  <c r="H82" i="11" s="1"/>
  <c r="I82" i="11" s="1"/>
  <c r="F81" i="11"/>
  <c r="H81" i="11" s="1"/>
  <c r="I81" i="11" s="1"/>
  <c r="F80" i="11"/>
  <c r="H80" i="11" s="1"/>
  <c r="I80" i="11" s="1"/>
  <c r="F79" i="11"/>
  <c r="H79" i="11" s="1"/>
  <c r="I79" i="11" s="1"/>
  <c r="F78" i="11"/>
  <c r="H78" i="11" s="1"/>
  <c r="I78" i="11" s="1"/>
  <c r="F77" i="11"/>
  <c r="H77" i="11" s="1"/>
  <c r="I77" i="11" s="1"/>
  <c r="F76" i="11"/>
  <c r="H76" i="11" s="1"/>
  <c r="I76" i="11" s="1"/>
  <c r="F75" i="11"/>
  <c r="H75" i="11" s="1"/>
  <c r="I75" i="11" s="1"/>
  <c r="N74" i="4"/>
  <c r="L74" i="4"/>
  <c r="J74" i="4"/>
  <c r="I74" i="4"/>
  <c r="H74" i="4"/>
  <c r="G74" i="4"/>
  <c r="F74" i="4"/>
  <c r="K74" i="4"/>
  <c r="F101" i="13" l="1"/>
  <c r="F103" i="13" s="1"/>
  <c r="G101" i="13"/>
  <c r="G103" i="13" s="1"/>
  <c r="H101" i="13"/>
  <c r="H103" i="13" s="1"/>
  <c r="I101" i="13"/>
  <c r="I103" i="13" s="1"/>
  <c r="J101" i="13"/>
  <c r="J103" i="13" s="1"/>
  <c r="K101" i="13"/>
  <c r="K103" i="13" s="1"/>
  <c r="L101" i="13"/>
  <c r="L103" i="13" s="1"/>
  <c r="O101" i="13"/>
  <c r="O103" i="13" s="1"/>
  <c r="N101" i="13"/>
  <c r="N103" i="13" s="1"/>
  <c r="P101" i="13"/>
  <c r="P103" i="13" s="1"/>
  <c r="M101" i="13"/>
  <c r="M103" i="13" s="1"/>
  <c r="R101" i="13"/>
  <c r="R103" i="13" s="1"/>
  <c r="S101" i="13"/>
  <c r="T101" i="13"/>
  <c r="T103" i="13" s="1"/>
  <c r="U101" i="13"/>
  <c r="U103" i="13" s="1"/>
  <c r="V101" i="13"/>
  <c r="V103" i="13" s="1"/>
  <c r="W101" i="13"/>
  <c r="W103" i="13" s="1"/>
  <c r="X101" i="13"/>
  <c r="X103" i="13" s="1"/>
  <c r="Y101" i="13"/>
  <c r="Y103" i="13" s="1"/>
  <c r="Z101" i="13"/>
  <c r="Z103" i="13" s="1"/>
  <c r="F72" i="11" l="1"/>
  <c r="H72" i="11" s="1"/>
  <c r="I72" i="11" s="1"/>
  <c r="F71" i="11"/>
  <c r="H71" i="11" s="1"/>
  <c r="I71" i="11" s="1"/>
  <c r="F70" i="11"/>
  <c r="H70" i="11" s="1"/>
  <c r="I70" i="11" s="1"/>
  <c r="F67" i="11"/>
  <c r="H67" i="11" s="1"/>
  <c r="I67" i="11" s="1"/>
  <c r="F66" i="11"/>
  <c r="H66" i="11" s="1"/>
  <c r="I66" i="11" s="1"/>
  <c r="F65" i="11"/>
  <c r="H65" i="11" s="1"/>
  <c r="I65" i="11" s="1"/>
  <c r="F62" i="11"/>
  <c r="H62" i="11" s="1"/>
  <c r="I62" i="11" s="1"/>
  <c r="F61" i="11"/>
  <c r="H61" i="11" s="1"/>
  <c r="I61" i="11" s="1"/>
  <c r="F60" i="11"/>
  <c r="H60" i="11" s="1"/>
  <c r="I60" i="11" s="1"/>
  <c r="F56" i="11"/>
  <c r="H56" i="11" s="1"/>
  <c r="I56" i="11" s="1"/>
  <c r="F55" i="11"/>
  <c r="H55" i="11" s="1"/>
  <c r="I55" i="11" s="1"/>
  <c r="F54" i="11"/>
  <c r="H54" i="11" s="1"/>
  <c r="I54" i="11" s="1"/>
  <c r="H53" i="11"/>
  <c r="I53" i="11" s="1"/>
  <c r="H45" i="11"/>
  <c r="I45" i="11" s="1"/>
  <c r="H42" i="11"/>
  <c r="I42" i="11" s="1"/>
  <c r="H41" i="11"/>
  <c r="I41" i="11" s="1"/>
  <c r="H40" i="11"/>
  <c r="I40" i="11" s="1"/>
  <c r="H39" i="11"/>
  <c r="I39" i="11" s="1"/>
  <c r="H36" i="11"/>
  <c r="I36" i="11" s="1"/>
  <c r="H35" i="11"/>
  <c r="I35" i="11" s="1"/>
  <c r="H34" i="11"/>
  <c r="I34" i="11" s="1"/>
  <c r="H33" i="11"/>
  <c r="I33" i="11" s="1"/>
  <c r="H30" i="11"/>
  <c r="I30" i="11" s="1"/>
  <c r="H29" i="11"/>
  <c r="I29" i="11" s="1"/>
  <c r="H28" i="11"/>
  <c r="I28" i="11" s="1"/>
  <c r="H27" i="11"/>
  <c r="I27" i="11" s="1"/>
  <c r="H26" i="11"/>
  <c r="I26" i="11" s="1"/>
  <c r="H25" i="11"/>
  <c r="I25" i="11" s="1"/>
  <c r="H21" i="11"/>
  <c r="I21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H9" i="11"/>
  <c r="I9" i="11" s="1"/>
  <c r="H8" i="11"/>
  <c r="I8" i="11" s="1"/>
  <c r="H7" i="11"/>
  <c r="I7" i="11" s="1"/>
  <c r="F144" i="10"/>
  <c r="H144" i="10" s="1"/>
  <c r="I144" i="10" s="1"/>
  <c r="F143" i="10"/>
  <c r="H143" i="10" s="1"/>
  <c r="I143" i="10" s="1"/>
  <c r="F142" i="10"/>
  <c r="H142" i="10" s="1"/>
  <c r="I142" i="10" s="1"/>
  <c r="F141" i="10"/>
  <c r="H141" i="10" s="1"/>
  <c r="I141" i="10" s="1"/>
  <c r="F140" i="10"/>
  <c r="H140" i="10" s="1"/>
  <c r="I140" i="10" s="1"/>
  <c r="F139" i="10"/>
  <c r="H139" i="10" s="1"/>
  <c r="I139" i="10" s="1"/>
  <c r="F138" i="10"/>
  <c r="H138" i="10" s="1"/>
  <c r="I138" i="10" s="1"/>
  <c r="F135" i="10"/>
  <c r="H135" i="10" s="1"/>
  <c r="I135" i="10" s="1"/>
  <c r="F134" i="10"/>
  <c r="H134" i="10" s="1"/>
  <c r="I134" i="10" s="1"/>
  <c r="F133" i="10"/>
  <c r="H133" i="10" s="1"/>
  <c r="I133" i="10" s="1"/>
  <c r="F132" i="10"/>
  <c r="H132" i="10" s="1"/>
  <c r="I132" i="10" s="1"/>
  <c r="F131" i="10"/>
  <c r="H131" i="10" s="1"/>
  <c r="I131" i="10" s="1"/>
  <c r="F130" i="10"/>
  <c r="H130" i="10" s="1"/>
  <c r="I130" i="10" s="1"/>
  <c r="F129" i="10"/>
  <c r="H129" i="10" s="1"/>
  <c r="I129" i="10" s="1"/>
  <c r="F128" i="10"/>
  <c r="H128" i="10" s="1"/>
  <c r="I128" i="10" s="1"/>
  <c r="F127" i="10"/>
  <c r="H127" i="10" s="1"/>
  <c r="I127" i="10" s="1"/>
  <c r="F124" i="10"/>
  <c r="H124" i="10" s="1"/>
  <c r="I124" i="10" s="1"/>
  <c r="F123" i="10"/>
  <c r="H123" i="10" s="1"/>
  <c r="I123" i="10" s="1"/>
  <c r="F122" i="10"/>
  <c r="H122" i="10" s="1"/>
  <c r="I122" i="10" s="1"/>
  <c r="F121" i="10"/>
  <c r="H121" i="10" s="1"/>
  <c r="I121" i="10" s="1"/>
  <c r="F120" i="10"/>
  <c r="H120" i="10" s="1"/>
  <c r="I120" i="10" s="1"/>
  <c r="F119" i="10"/>
  <c r="H119" i="10" s="1"/>
  <c r="I119" i="10" s="1"/>
  <c r="F118" i="10"/>
  <c r="H118" i="10" s="1"/>
  <c r="I118" i="10" s="1"/>
  <c r="F117" i="10"/>
  <c r="H117" i="10" s="1"/>
  <c r="I117" i="10" s="1"/>
  <c r="F116" i="10"/>
  <c r="H116" i="10" s="1"/>
  <c r="I116" i="10" s="1"/>
  <c r="F115" i="10"/>
  <c r="H115" i="10" s="1"/>
  <c r="I115" i="10" s="1"/>
  <c r="F114" i="10"/>
  <c r="H114" i="10" s="1"/>
  <c r="I114" i="10" s="1"/>
  <c r="F113" i="10"/>
  <c r="H113" i="10" s="1"/>
  <c r="I113" i="10" s="1"/>
  <c r="F112" i="10"/>
  <c r="H112" i="10" s="1"/>
  <c r="I112" i="10" s="1"/>
  <c r="F111" i="10"/>
  <c r="H111" i="10" s="1"/>
  <c r="I111" i="10" s="1"/>
  <c r="F110" i="10"/>
  <c r="H110" i="10" s="1"/>
  <c r="I110" i="10" s="1"/>
  <c r="F109" i="10"/>
  <c r="H109" i="10" s="1"/>
  <c r="I109" i="10" s="1"/>
  <c r="F108" i="10"/>
  <c r="H108" i="10" s="1"/>
  <c r="I108" i="10" s="1"/>
  <c r="F107" i="10"/>
  <c r="H107" i="10" s="1"/>
  <c r="I107" i="10" s="1"/>
  <c r="F106" i="10"/>
  <c r="H106" i="10" s="1"/>
  <c r="I106" i="10" s="1"/>
  <c r="F105" i="10"/>
  <c r="H105" i="10" s="1"/>
  <c r="I105" i="10" s="1"/>
  <c r="F104" i="10"/>
  <c r="H104" i="10" s="1"/>
  <c r="I104" i="10" s="1"/>
  <c r="F103" i="10"/>
  <c r="H103" i="10" s="1"/>
  <c r="I103" i="10" s="1"/>
  <c r="F102" i="10"/>
  <c r="H102" i="10" s="1"/>
  <c r="I102" i="10" s="1"/>
  <c r="F101" i="10"/>
  <c r="H101" i="10" s="1"/>
  <c r="I101" i="10" s="1"/>
  <c r="F100" i="10"/>
  <c r="H100" i="10" s="1"/>
  <c r="I100" i="10" s="1"/>
  <c r="F99" i="10"/>
  <c r="H99" i="10" s="1"/>
  <c r="I99" i="10" s="1"/>
  <c r="F96" i="10"/>
  <c r="H96" i="10" s="1"/>
  <c r="I96" i="10" s="1"/>
  <c r="F95" i="10"/>
  <c r="H95" i="10" s="1"/>
  <c r="I95" i="10" s="1"/>
  <c r="F94" i="10"/>
  <c r="H94" i="10" s="1"/>
  <c r="I94" i="10" s="1"/>
  <c r="F93" i="10"/>
  <c r="H93" i="10" s="1"/>
  <c r="I93" i="10" s="1"/>
  <c r="F92" i="10"/>
  <c r="H92" i="10" s="1"/>
  <c r="I92" i="10" s="1"/>
  <c r="F91" i="10"/>
  <c r="H91" i="10" s="1"/>
  <c r="I91" i="10" s="1"/>
  <c r="F88" i="10"/>
  <c r="H88" i="10" s="1"/>
  <c r="I88" i="10" s="1"/>
  <c r="F87" i="10"/>
  <c r="H87" i="10" s="1"/>
  <c r="I87" i="10" s="1"/>
  <c r="F84" i="10"/>
  <c r="H84" i="10" s="1"/>
  <c r="I84" i="10" s="1"/>
  <c r="F83" i="10"/>
  <c r="H83" i="10" s="1"/>
  <c r="I83" i="10" s="1"/>
  <c r="F82" i="10"/>
  <c r="H82" i="10" s="1"/>
  <c r="I82" i="10" s="1"/>
  <c r="F81" i="10"/>
  <c r="H81" i="10" s="1"/>
  <c r="I81" i="10" s="1"/>
  <c r="F80" i="10"/>
  <c r="H80" i="10" s="1"/>
  <c r="I80" i="10" s="1"/>
  <c r="F79" i="10"/>
  <c r="H79" i="10" s="1"/>
  <c r="I79" i="10" s="1"/>
  <c r="F78" i="10"/>
  <c r="H78" i="10" s="1"/>
  <c r="I78" i="10" s="1"/>
  <c r="F75" i="10"/>
  <c r="H75" i="10" s="1"/>
  <c r="I75" i="10" s="1"/>
  <c r="F74" i="10"/>
  <c r="H74" i="10" s="1"/>
  <c r="I74" i="10" s="1"/>
  <c r="F73" i="10"/>
  <c r="H73" i="10" s="1"/>
  <c r="I73" i="10" s="1"/>
  <c r="F72" i="10"/>
  <c r="H72" i="10" s="1"/>
  <c r="I72" i="10" s="1"/>
  <c r="F71" i="10"/>
  <c r="H71" i="10" s="1"/>
  <c r="I71" i="10" s="1"/>
  <c r="F70" i="10"/>
  <c r="H70" i="10" s="1"/>
  <c r="I70" i="10" s="1"/>
  <c r="H67" i="10"/>
  <c r="I67" i="10" s="1"/>
  <c r="H66" i="10"/>
  <c r="I66" i="10" s="1"/>
  <c r="H65" i="10"/>
  <c r="I65" i="10" s="1"/>
  <c r="H63" i="10"/>
  <c r="I63" i="10" s="1"/>
  <c r="H62" i="10"/>
  <c r="I62" i="10" s="1"/>
  <c r="H61" i="10"/>
  <c r="I61" i="10" s="1"/>
  <c r="H60" i="10"/>
  <c r="I60" i="10" s="1"/>
  <c r="H59" i="10"/>
  <c r="I59" i="10" s="1"/>
  <c r="H58" i="10"/>
  <c r="I58" i="10" s="1"/>
  <c r="H57" i="10"/>
  <c r="I57" i="10" s="1"/>
  <c r="H56" i="10"/>
  <c r="I56" i="10" s="1"/>
  <c r="H55" i="10"/>
  <c r="I55" i="10" s="1"/>
  <c r="H54" i="10"/>
  <c r="I54" i="10" s="1"/>
  <c r="F51" i="10"/>
  <c r="H51" i="10" s="1"/>
  <c r="I51" i="10" s="1"/>
  <c r="F50" i="10"/>
  <c r="H50" i="10" s="1"/>
  <c r="I50" i="10" s="1"/>
  <c r="F49" i="10"/>
  <c r="H49" i="10" s="1"/>
  <c r="I49" i="10" s="1"/>
  <c r="F48" i="10"/>
  <c r="H48" i="10" s="1"/>
  <c r="I48" i="10" s="1"/>
  <c r="F47" i="10"/>
  <c r="H47" i="10" s="1"/>
  <c r="I47" i="10" s="1"/>
  <c r="F46" i="10"/>
  <c r="H46" i="10" s="1"/>
  <c r="I46" i="10" s="1"/>
  <c r="F45" i="10"/>
  <c r="H45" i="10" s="1"/>
  <c r="I45" i="10" s="1"/>
  <c r="F44" i="10"/>
  <c r="H44" i="10" s="1"/>
  <c r="I44" i="10" s="1"/>
  <c r="F43" i="10"/>
  <c r="H43" i="10" s="1"/>
  <c r="I43" i="10" s="1"/>
  <c r="F42" i="10"/>
  <c r="H42" i="10" s="1"/>
  <c r="I42" i="10" s="1"/>
  <c r="F41" i="10"/>
  <c r="H41" i="10" s="1"/>
  <c r="I41" i="10" s="1"/>
  <c r="F40" i="10"/>
  <c r="H40" i="10" s="1"/>
  <c r="I40" i="10" s="1"/>
  <c r="F39" i="10"/>
  <c r="H39" i="10" s="1"/>
  <c r="I39" i="10" s="1"/>
  <c r="F38" i="10"/>
  <c r="H38" i="10" s="1"/>
  <c r="I38" i="10" s="1"/>
  <c r="F37" i="10"/>
  <c r="H37" i="10" s="1"/>
  <c r="I37" i="10" s="1"/>
  <c r="F36" i="10"/>
  <c r="H36" i="10" s="1"/>
  <c r="I36" i="10" s="1"/>
  <c r="F35" i="10"/>
  <c r="H35" i="10" s="1"/>
  <c r="I35" i="10" s="1"/>
  <c r="F34" i="10"/>
  <c r="H34" i="10" s="1"/>
  <c r="I34" i="10" s="1"/>
  <c r="F31" i="10"/>
  <c r="H31" i="10" s="1"/>
  <c r="I31" i="10" s="1"/>
  <c r="F30" i="10"/>
  <c r="H30" i="10" s="1"/>
  <c r="I30" i="10" s="1"/>
  <c r="F29" i="10"/>
  <c r="H29" i="10" s="1"/>
  <c r="I29" i="10" s="1"/>
  <c r="F28" i="10"/>
  <c r="H28" i="10" s="1"/>
  <c r="I28" i="10" s="1"/>
  <c r="F27" i="10"/>
  <c r="H27" i="10" s="1"/>
  <c r="I27" i="10" s="1"/>
  <c r="F26" i="10"/>
  <c r="H26" i="10" s="1"/>
  <c r="I26" i="10" s="1"/>
  <c r="F23" i="10"/>
  <c r="H23" i="10" s="1"/>
  <c r="I23" i="10" s="1"/>
  <c r="F22" i="10"/>
  <c r="H22" i="10" s="1"/>
  <c r="I22" i="10" s="1"/>
  <c r="F21" i="10"/>
  <c r="H21" i="10" s="1"/>
  <c r="I21" i="10" s="1"/>
  <c r="F20" i="10"/>
  <c r="H20" i="10" s="1"/>
  <c r="I20" i="10" s="1"/>
  <c r="F19" i="10"/>
  <c r="H19" i="10" s="1"/>
  <c r="I19" i="10" s="1"/>
  <c r="F16" i="10"/>
  <c r="H16" i="10" s="1"/>
  <c r="I16" i="10" s="1"/>
  <c r="F15" i="10"/>
  <c r="H15" i="10" s="1"/>
  <c r="I15" i="10" s="1"/>
  <c r="F14" i="10"/>
  <c r="H14" i="10" s="1"/>
  <c r="I14" i="10" s="1"/>
  <c r="F13" i="10"/>
  <c r="H13" i="10" s="1"/>
  <c r="I13" i="10" s="1"/>
  <c r="F12" i="10"/>
  <c r="H12" i="10" s="1"/>
  <c r="I12" i="10" s="1"/>
  <c r="F9" i="10"/>
  <c r="H9" i="10" s="1"/>
  <c r="I9" i="10" s="1"/>
  <c r="F8" i="10"/>
  <c r="H8" i="10" s="1"/>
  <c r="I8" i="10" s="1"/>
  <c r="F7" i="10"/>
  <c r="H7" i="10" s="1"/>
  <c r="I7" i="10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1" i="2"/>
  <c r="I91" i="2" s="1"/>
  <c r="H90" i="2"/>
  <c r="I90" i="2" s="1"/>
  <c r="H89" i="2"/>
  <c r="I89" i="2" s="1"/>
  <c r="H88" i="2"/>
  <c r="I88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3" i="2"/>
  <c r="I73" i="2" s="1"/>
  <c r="H72" i="2"/>
  <c r="I72" i="2" s="1"/>
  <c r="H71" i="2"/>
  <c r="I71" i="2" s="1"/>
  <c r="H69" i="2"/>
  <c r="I69" i="2" s="1"/>
  <c r="H67" i="2"/>
  <c r="I67" i="2" s="1"/>
  <c r="H60" i="2"/>
  <c r="I60" i="2" s="1"/>
  <c r="H64" i="2"/>
  <c r="I64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1" i="2"/>
  <c r="I51" i="2" s="1"/>
  <c r="H50" i="2"/>
  <c r="I50" i="2" s="1"/>
  <c r="H49" i="2"/>
  <c r="I49" i="2" s="1"/>
  <c r="H48" i="2"/>
  <c r="I48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0" i="2"/>
  <c r="I30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146" i="1"/>
  <c r="I146" i="1" s="1"/>
  <c r="H145" i="1"/>
  <c r="I145" i="1" s="1"/>
  <c r="H144" i="1"/>
  <c r="I144" i="1" s="1"/>
  <c r="H148" i="1"/>
  <c r="I148" i="1" s="1"/>
  <c r="H149" i="1"/>
  <c r="I149" i="1" s="1"/>
  <c r="H147" i="1"/>
  <c r="I147" i="1" s="1"/>
  <c r="H143" i="1"/>
  <c r="I143" i="1" s="1"/>
  <c r="H142" i="1"/>
  <c r="I142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21" i="1"/>
  <c r="I121" i="1" s="1"/>
  <c r="H120" i="1"/>
  <c r="I120" i="1" s="1"/>
  <c r="H119" i="1"/>
  <c r="I119" i="1" s="1"/>
  <c r="H118" i="1"/>
  <c r="I118" i="1" s="1"/>
  <c r="H123" i="1"/>
  <c r="I123" i="1" s="1"/>
  <c r="H122" i="1"/>
  <c r="I122" i="1" s="1"/>
  <c r="H125" i="1"/>
  <c r="I125" i="1" s="1"/>
  <c r="H124" i="1"/>
  <c r="I124" i="1" s="1"/>
  <c r="H127" i="1"/>
  <c r="I127" i="1" s="1"/>
  <c r="H126" i="1"/>
  <c r="I126" i="1" s="1"/>
  <c r="H117" i="1"/>
  <c r="I117" i="1" s="1"/>
  <c r="H116" i="1"/>
  <c r="I116" i="1" s="1"/>
  <c r="H65" i="1"/>
  <c r="I65" i="1" s="1"/>
  <c r="H114" i="1"/>
  <c r="I114" i="1" s="1"/>
  <c r="H113" i="1"/>
  <c r="I113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4" i="1"/>
  <c r="I104" i="1" s="1"/>
  <c r="H103" i="1"/>
  <c r="I103" i="1" s="1"/>
  <c r="H102" i="1"/>
  <c r="I102" i="1" s="1"/>
  <c r="H101" i="1"/>
  <c r="I101" i="1" s="1"/>
  <c r="H97" i="1"/>
  <c r="I97" i="1" s="1"/>
  <c r="H96" i="1"/>
  <c r="I96" i="1" s="1"/>
  <c r="H95" i="1"/>
  <c r="I95" i="1" s="1"/>
  <c r="H94" i="1"/>
  <c r="I94" i="1" s="1"/>
  <c r="H93" i="1"/>
  <c r="I93" i="1" s="1"/>
  <c r="H91" i="1"/>
  <c r="I91" i="1" s="1"/>
  <c r="H90" i="1"/>
  <c r="I90" i="1" s="1"/>
  <c r="H88" i="1"/>
  <c r="I88" i="1" s="1"/>
  <c r="H87" i="1"/>
  <c r="I87" i="1" s="1"/>
  <c r="H86" i="1"/>
  <c r="I86" i="1" s="1"/>
  <c r="H85" i="1"/>
  <c r="I85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6" i="1"/>
  <c r="I76" i="1" s="1"/>
  <c r="H75" i="1"/>
  <c r="I75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4" i="1"/>
  <c r="I64" i="1" s="1"/>
  <c r="H63" i="1"/>
  <c r="I63" i="1" s="1"/>
  <c r="H62" i="1"/>
  <c r="I62" i="1" s="1"/>
  <c r="H61" i="1"/>
  <c r="I61" i="1" s="1"/>
  <c r="H60" i="1"/>
  <c r="I60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4" i="1"/>
  <c r="I14" i="1" s="1"/>
  <c r="H13" i="1"/>
  <c r="I13" i="1" s="1"/>
  <c r="H12" i="1"/>
  <c r="I12" i="1" s="1"/>
  <c r="H11" i="1"/>
  <c r="I11" i="1" s="1"/>
  <c r="H10" i="1"/>
  <c r="I10" i="1" s="1"/>
  <c r="G27" i="5"/>
  <c r="G45" i="8"/>
  <c r="G44" i="8"/>
  <c r="G42" i="8"/>
  <c r="G43" i="8"/>
  <c r="G41" i="8"/>
  <c r="G40" i="8"/>
  <c r="G39" i="8"/>
  <c r="G38" i="8"/>
  <c r="G37" i="8"/>
  <c r="G36" i="8"/>
  <c r="G35" i="8"/>
  <c r="F31" i="8"/>
  <c r="F30" i="8"/>
  <c r="F29" i="8"/>
  <c r="F28" i="8"/>
  <c r="F24" i="8"/>
  <c r="F23" i="8"/>
  <c r="F22" i="8"/>
  <c r="F21" i="8"/>
  <c r="F19" i="8"/>
  <c r="F18" i="8"/>
  <c r="F17" i="8"/>
  <c r="F16" i="8"/>
  <c r="F15" i="8"/>
  <c r="F14" i="8"/>
  <c r="F13" i="8"/>
  <c r="F12" i="8"/>
  <c r="F11" i="8"/>
  <c r="K49" i="7"/>
  <c r="J49" i="7"/>
  <c r="K48" i="7"/>
  <c r="J48" i="7"/>
  <c r="K47" i="7"/>
  <c r="J47" i="7"/>
  <c r="K46" i="7"/>
  <c r="J46" i="7"/>
  <c r="K37" i="7"/>
  <c r="J37" i="7"/>
  <c r="H12" i="7"/>
  <c r="K10" i="7"/>
  <c r="J10" i="7"/>
  <c r="I12" i="7"/>
  <c r="G12" i="7"/>
  <c r="I53" i="7"/>
  <c r="H53" i="7"/>
  <c r="G53" i="7"/>
  <c r="I52" i="7"/>
  <c r="H52" i="7"/>
  <c r="G52" i="7"/>
  <c r="I51" i="7"/>
  <c r="H51" i="7"/>
  <c r="G51" i="7"/>
  <c r="G49" i="7"/>
  <c r="G48" i="7"/>
  <c r="G47" i="7"/>
  <c r="G46" i="7"/>
  <c r="I44" i="7"/>
  <c r="H44" i="7"/>
  <c r="G44" i="7"/>
  <c r="I43" i="7"/>
  <c r="H43" i="7"/>
  <c r="G43" i="7"/>
  <c r="I42" i="7"/>
  <c r="H42" i="7"/>
  <c r="G42" i="7"/>
  <c r="I41" i="7"/>
  <c r="H41" i="7"/>
  <c r="G41" i="7"/>
  <c r="I39" i="7"/>
  <c r="H39" i="7"/>
  <c r="G39" i="7"/>
  <c r="I38" i="7"/>
  <c r="H38" i="7"/>
  <c r="G38" i="7"/>
  <c r="G37" i="7"/>
  <c r="I33" i="7"/>
  <c r="H33" i="7"/>
  <c r="G33" i="7"/>
  <c r="I32" i="7"/>
  <c r="H32" i="7"/>
  <c r="G32" i="7"/>
  <c r="I30" i="7"/>
  <c r="H30" i="7"/>
  <c r="G30" i="7"/>
  <c r="I29" i="7"/>
  <c r="H29" i="7"/>
  <c r="G29" i="7"/>
  <c r="I27" i="7"/>
  <c r="H27" i="7"/>
  <c r="G27" i="7"/>
  <c r="I26" i="7"/>
  <c r="H26" i="7"/>
  <c r="G26" i="7"/>
  <c r="I25" i="7"/>
  <c r="H25" i="7"/>
  <c r="G25" i="7"/>
  <c r="I24" i="7"/>
  <c r="H24" i="7"/>
  <c r="G24" i="7"/>
  <c r="I17" i="7"/>
  <c r="H17" i="7"/>
  <c r="G17" i="7"/>
  <c r="I16" i="7"/>
  <c r="H16" i="7"/>
  <c r="G16" i="7"/>
  <c r="I15" i="7"/>
  <c r="H15" i="7"/>
  <c r="G15" i="7"/>
  <c r="I14" i="7"/>
  <c r="H14" i="7"/>
  <c r="G14" i="7"/>
  <c r="I13" i="7"/>
  <c r="H13" i="7"/>
  <c r="G13" i="7"/>
  <c r="G10" i="7"/>
  <c r="I117" i="5"/>
  <c r="I116" i="5"/>
  <c r="I114" i="5"/>
  <c r="I115" i="5"/>
  <c r="I113" i="5"/>
  <c r="I111" i="5"/>
  <c r="I112" i="5"/>
  <c r="I107" i="5"/>
  <c r="I108" i="5"/>
  <c r="K110" i="5"/>
  <c r="J110" i="5"/>
  <c r="K109" i="5"/>
  <c r="J109" i="5"/>
  <c r="K101" i="5"/>
  <c r="J101" i="5"/>
  <c r="K80" i="5"/>
  <c r="J80" i="5"/>
  <c r="K77" i="5"/>
  <c r="J77" i="5"/>
  <c r="K78" i="5"/>
  <c r="J78" i="5"/>
  <c r="K79" i="5"/>
  <c r="J79" i="5"/>
  <c r="K75" i="5"/>
  <c r="J75" i="5"/>
  <c r="K76" i="5"/>
  <c r="J76" i="5"/>
  <c r="K70" i="5"/>
  <c r="J70" i="5"/>
  <c r="K71" i="5"/>
  <c r="J71" i="5"/>
  <c r="K50" i="5"/>
  <c r="J50" i="5"/>
  <c r="K49" i="5"/>
  <c r="J49" i="5"/>
  <c r="K42" i="5"/>
  <c r="J42" i="5"/>
  <c r="K33" i="5"/>
  <c r="J33" i="5"/>
  <c r="I102" i="5"/>
  <c r="I103" i="5"/>
  <c r="I104" i="5"/>
  <c r="I105" i="5"/>
  <c r="I99" i="5"/>
  <c r="I100" i="5"/>
  <c r="I73" i="5"/>
  <c r="I90" i="5"/>
  <c r="I89" i="5"/>
  <c r="I87" i="5"/>
  <c r="I86" i="5"/>
  <c r="I85" i="5"/>
  <c r="I84" i="5"/>
  <c r="I83" i="5"/>
  <c r="I82" i="5"/>
  <c r="I80" i="5"/>
  <c r="I77" i="5"/>
  <c r="I78" i="5"/>
  <c r="I79" i="5"/>
  <c r="I75" i="5"/>
  <c r="I76" i="5"/>
  <c r="I72" i="5"/>
  <c r="I68" i="5"/>
  <c r="I69" i="5"/>
  <c r="I66" i="5"/>
  <c r="I67" i="5"/>
  <c r="I60" i="5"/>
  <c r="I64" i="5"/>
  <c r="I63" i="5"/>
  <c r="I62" i="5"/>
  <c r="I61" i="5"/>
  <c r="I59" i="5"/>
  <c r="I56" i="5"/>
  <c r="I57" i="5"/>
  <c r="I58" i="5"/>
  <c r="I55" i="5"/>
  <c r="I54" i="5"/>
  <c r="I53" i="5"/>
  <c r="I52" i="5"/>
  <c r="I51" i="5"/>
  <c r="I47" i="5"/>
  <c r="I48" i="5"/>
  <c r="I45" i="5"/>
  <c r="I46" i="5"/>
  <c r="I43" i="5"/>
  <c r="I41" i="5"/>
  <c r="I39" i="5"/>
  <c r="I40" i="5"/>
  <c r="I37" i="5"/>
  <c r="I38" i="5"/>
  <c r="I35" i="5"/>
  <c r="I36" i="5"/>
  <c r="I32" i="5"/>
  <c r="I30" i="5"/>
  <c r="I31" i="5"/>
  <c r="I28" i="5"/>
  <c r="I29" i="5"/>
  <c r="I26" i="5"/>
  <c r="I27" i="5"/>
  <c r="I23" i="5"/>
  <c r="I21" i="5"/>
  <c r="I22" i="5"/>
  <c r="I19" i="5"/>
  <c r="I20" i="5"/>
  <c r="I17" i="5"/>
  <c r="I18" i="5"/>
  <c r="H117" i="5"/>
  <c r="H116" i="5"/>
  <c r="H114" i="5"/>
  <c r="H115" i="5"/>
  <c r="H113" i="5"/>
  <c r="H111" i="5"/>
  <c r="H112" i="5"/>
  <c r="H107" i="5"/>
  <c r="H108" i="5"/>
  <c r="H102" i="5"/>
  <c r="H103" i="5"/>
  <c r="H104" i="5"/>
  <c r="H105" i="5"/>
  <c r="H99" i="5"/>
  <c r="H100" i="5"/>
  <c r="H73" i="5"/>
  <c r="H90" i="5"/>
  <c r="H89" i="5"/>
  <c r="H87" i="5"/>
  <c r="H86" i="5"/>
  <c r="H85" i="5"/>
  <c r="H84" i="5"/>
  <c r="H83" i="5"/>
  <c r="H82" i="5"/>
  <c r="H80" i="5"/>
  <c r="H77" i="5"/>
  <c r="H78" i="5"/>
  <c r="H79" i="5"/>
  <c r="H75" i="5"/>
  <c r="H76" i="5"/>
  <c r="H72" i="5"/>
  <c r="H68" i="5"/>
  <c r="H69" i="5"/>
  <c r="H66" i="5"/>
  <c r="H67" i="5"/>
  <c r="H60" i="5"/>
  <c r="H64" i="5"/>
  <c r="H63" i="5"/>
  <c r="H62" i="5"/>
  <c r="H61" i="5"/>
  <c r="H59" i="5"/>
  <c r="H56" i="5"/>
  <c r="H57" i="5"/>
  <c r="H58" i="5"/>
  <c r="H55" i="5"/>
  <c r="H54" i="5"/>
  <c r="H53" i="5"/>
  <c r="H52" i="5"/>
  <c r="H51" i="5"/>
  <c r="H47" i="5"/>
  <c r="H48" i="5"/>
  <c r="H45" i="5"/>
  <c r="H46" i="5"/>
  <c r="H43" i="5"/>
  <c r="H41" i="5"/>
  <c r="H39" i="5"/>
  <c r="H40" i="5"/>
  <c r="H37" i="5"/>
  <c r="H38" i="5"/>
  <c r="H35" i="5"/>
  <c r="H36" i="5"/>
  <c r="H32" i="5"/>
  <c r="H30" i="5"/>
  <c r="H31" i="5"/>
  <c r="H28" i="5"/>
  <c r="H29" i="5"/>
  <c r="H26" i="5"/>
  <c r="H27" i="5"/>
  <c r="I14" i="5"/>
  <c r="I15" i="5"/>
  <c r="I12" i="5"/>
  <c r="I13" i="5"/>
  <c r="I10" i="5"/>
  <c r="H23" i="5"/>
  <c r="H21" i="5"/>
  <c r="H22" i="5"/>
  <c r="H19" i="5"/>
  <c r="H20" i="5"/>
  <c r="H17" i="5"/>
  <c r="H18" i="5"/>
  <c r="H14" i="5"/>
  <c r="H15" i="5"/>
  <c r="H12" i="5"/>
  <c r="H13" i="5"/>
  <c r="H10" i="5"/>
  <c r="H11" i="5"/>
  <c r="I11" i="5"/>
  <c r="G112" i="5" l="1"/>
  <c r="G115" i="5"/>
  <c r="G108" i="5"/>
  <c r="G114" i="5"/>
  <c r="G111" i="5"/>
  <c r="G107" i="5"/>
  <c r="G103" i="5"/>
  <c r="G104" i="5"/>
  <c r="G100" i="5"/>
  <c r="G80" i="5" l="1"/>
  <c r="G79" i="5"/>
  <c r="G78" i="5"/>
  <c r="G76" i="5"/>
  <c r="G71" i="5"/>
  <c r="G69" i="5"/>
  <c r="G67" i="5"/>
  <c r="G117" i="5"/>
  <c r="G116" i="5"/>
  <c r="G113" i="5"/>
  <c r="G110" i="5"/>
  <c r="G109" i="5"/>
  <c r="G102" i="5"/>
  <c r="G101" i="5"/>
  <c r="G105" i="5"/>
  <c r="G99" i="5"/>
  <c r="G97" i="5"/>
  <c r="G96" i="5"/>
  <c r="G95" i="5"/>
  <c r="G94" i="5"/>
  <c r="G93" i="5"/>
  <c r="G92" i="5"/>
  <c r="G73" i="5"/>
  <c r="G90" i="5"/>
  <c r="G89" i="5"/>
  <c r="G87" i="5"/>
  <c r="G86" i="5"/>
  <c r="G85" i="5"/>
  <c r="G84" i="5"/>
  <c r="G83" i="5"/>
  <c r="G82" i="5"/>
  <c r="G77" i="5"/>
  <c r="G75" i="5"/>
  <c r="G72" i="5"/>
  <c r="G70" i="5"/>
  <c r="G68" i="5"/>
  <c r="G66" i="5"/>
  <c r="G60" i="5"/>
  <c r="G64" i="5"/>
  <c r="G63" i="5"/>
  <c r="G62" i="5"/>
  <c r="G61" i="5"/>
  <c r="G59" i="5"/>
  <c r="G50" i="5"/>
  <c r="G56" i="5"/>
  <c r="G57" i="5"/>
  <c r="G58" i="5"/>
  <c r="G55" i="5"/>
  <c r="G54" i="5"/>
  <c r="G53" i="5"/>
  <c r="G52" i="5"/>
  <c r="G51" i="5"/>
  <c r="G49" i="5"/>
  <c r="G47" i="5"/>
  <c r="G48" i="5"/>
  <c r="G45" i="5"/>
  <c r="G46" i="5"/>
  <c r="G43" i="5"/>
  <c r="G42" i="5"/>
  <c r="G41" i="5"/>
  <c r="G39" i="5"/>
  <c r="G40" i="5"/>
  <c r="G37" i="5"/>
  <c r="G38" i="5"/>
  <c r="G35" i="5"/>
  <c r="G36" i="5"/>
  <c r="G33" i="5"/>
  <c r="G32" i="5"/>
  <c r="G30" i="5"/>
  <c r="G31" i="5"/>
  <c r="G28" i="5"/>
  <c r="G29" i="5"/>
  <c r="G26" i="5"/>
  <c r="G23" i="5"/>
  <c r="G21" i="5"/>
  <c r="G22" i="5"/>
  <c r="G19" i="5"/>
  <c r="G20" i="5"/>
  <c r="G17" i="5"/>
  <c r="G18" i="5"/>
  <c r="G14" i="5"/>
  <c r="G15" i="5"/>
  <c r="G12" i="5"/>
  <c r="G13" i="5"/>
  <c r="G10" i="5"/>
  <c r="G11" i="5"/>
</calcChain>
</file>

<file path=xl/sharedStrings.xml><?xml version="1.0" encoding="utf-8"?>
<sst xmlns="http://schemas.openxmlformats.org/spreadsheetml/2006/main" count="3137" uniqueCount="1277">
  <si>
    <t>Size mls</t>
  </si>
  <si>
    <t>Clarifying Skin Wash</t>
  </si>
  <si>
    <t>ULTRA - SOOTHING</t>
  </si>
  <si>
    <t>Ultra Soothing Toner</t>
  </si>
  <si>
    <t>Ultra Soothing Moisture Cream</t>
  </si>
  <si>
    <t>SOOTHING</t>
  </si>
  <si>
    <t>Soothing Cleanser</t>
  </si>
  <si>
    <t>Soothing Toner</t>
  </si>
  <si>
    <t>Soothing Moisture Lotion</t>
  </si>
  <si>
    <t>Soothing Moisture Cream</t>
  </si>
  <si>
    <t>Soothing Masque</t>
  </si>
  <si>
    <t>BALANCING</t>
  </si>
  <si>
    <t>Balancing Cleanser</t>
  </si>
  <si>
    <t>Balancing Toner</t>
  </si>
  <si>
    <t>Balancing Moisture Lotion</t>
  </si>
  <si>
    <t>Balancing Moisture Cream</t>
  </si>
  <si>
    <t>Balancing Masque</t>
  </si>
  <si>
    <t>PURIFYING</t>
  </si>
  <si>
    <t>Purifying Wash</t>
  </si>
  <si>
    <t>Purifying Toner</t>
  </si>
  <si>
    <t>Purifying Moisture Lotion</t>
  </si>
  <si>
    <t>Purifying Moisture Cream</t>
  </si>
  <si>
    <t>Purifying Masque</t>
  </si>
  <si>
    <t>Purifying Spot Gel</t>
  </si>
  <si>
    <t>EXFOLIANTS</t>
  </si>
  <si>
    <t>Exfoliating Scrub</t>
  </si>
  <si>
    <t>AGE RESIST</t>
  </si>
  <si>
    <t>Dynamic Resurfacing Cleanser</t>
  </si>
  <si>
    <t>Dynamic Hydrating Toner</t>
  </si>
  <si>
    <t>Nourishing Night Cream</t>
  </si>
  <si>
    <t>Replenishing Neck Cream</t>
  </si>
  <si>
    <t>Refining Eye Gel</t>
  </si>
  <si>
    <t>MASQUES</t>
  </si>
  <si>
    <t>PEEL OFF MASQUES</t>
  </si>
  <si>
    <t>SOLAR PROTECTION</t>
  </si>
  <si>
    <t>AROMATIC SERUMS</t>
  </si>
  <si>
    <t>RESPONSE SERUMS</t>
  </si>
  <si>
    <t>HYDROLATS</t>
  </si>
  <si>
    <t>MENS</t>
  </si>
  <si>
    <t>Product Amount (ml)</t>
  </si>
  <si>
    <t>3ml</t>
  </si>
  <si>
    <t>0.5ml</t>
  </si>
  <si>
    <t>4.5ml</t>
  </si>
  <si>
    <t>2ml</t>
  </si>
  <si>
    <t>1.5ml</t>
  </si>
  <si>
    <t>9ml</t>
  </si>
  <si>
    <t>Dynamic Resurfacing Cleanser 250ml</t>
  </si>
  <si>
    <t>1ml</t>
  </si>
  <si>
    <t>Nourishing Eye Complex 50ml</t>
  </si>
  <si>
    <t>Nourishing Night Cream 250ml</t>
  </si>
  <si>
    <t>Daily Skin Defence SPF50 250ml</t>
  </si>
  <si>
    <t>Refining Eye Gel 100ml</t>
  </si>
  <si>
    <t>0.01ml</t>
  </si>
  <si>
    <t>Purifying Spot Gel 15ml</t>
  </si>
  <si>
    <t>0.2ml</t>
  </si>
  <si>
    <t>100ml</t>
  </si>
  <si>
    <t>10ml</t>
  </si>
  <si>
    <t>Express Prescriptive Facial</t>
  </si>
  <si>
    <t>Essential Prescriptive Facial</t>
  </si>
  <si>
    <t>Intensive Prescriptive Facial</t>
  </si>
  <si>
    <t>Age Resist Facial</t>
  </si>
  <si>
    <t>Cryogenic Facial</t>
  </si>
  <si>
    <t>Clear &amp; Clarify Facial</t>
  </si>
  <si>
    <t>Skin Rescue Facial</t>
  </si>
  <si>
    <t>Winter Rescue Facial</t>
  </si>
  <si>
    <t>Micro-Dermabrasion Facial</t>
  </si>
  <si>
    <t>Exfoliating Mousse</t>
  </si>
  <si>
    <t>Cellu-lose Contour Cream</t>
  </si>
  <si>
    <t>Moisturising Body Butter</t>
  </si>
  <si>
    <t>TREATMENT GELS</t>
  </si>
  <si>
    <t>Dynamic Hydrating Toner 250ml</t>
  </si>
  <si>
    <t>Replenishing Neck Cream 250ml</t>
  </si>
  <si>
    <t>AromaSpa Signature Facial</t>
  </si>
  <si>
    <t>FOOT CARE</t>
  </si>
  <si>
    <t>Revitalising Foot Soak</t>
  </si>
  <si>
    <t>Soothing Foot Gel</t>
  </si>
  <si>
    <t>Conditioning Foot Lotion</t>
  </si>
  <si>
    <t>Clarifying Skin Wash 250ml</t>
  </si>
  <si>
    <t>Exfoliating Scrub 250ml</t>
  </si>
  <si>
    <t>Colloidal Activator 250ml</t>
  </si>
  <si>
    <t>Each</t>
  </si>
  <si>
    <t>100grm</t>
  </si>
  <si>
    <t>Cost per use</t>
  </si>
  <si>
    <t>Bio Masque (5 pack)</t>
  </si>
  <si>
    <t>Cryogenic Masque (5 pack)</t>
  </si>
  <si>
    <t>Clarifying Masque (5 pack)</t>
  </si>
  <si>
    <t>Brightening Masaqe (5 pack)</t>
  </si>
  <si>
    <t>Eye Contour Masque (5 pack)</t>
  </si>
  <si>
    <t>Lip Contour Masque (5 pack)</t>
  </si>
  <si>
    <t>Suggested ml used</t>
  </si>
  <si>
    <t>Cost per treatment TOTAL:</t>
  </si>
  <si>
    <t xml:space="preserve">Anti Stress Back Treatment </t>
  </si>
  <si>
    <t xml:space="preserve">Detoxifying Full Body Treatment </t>
  </si>
  <si>
    <t>Product cost per use</t>
  </si>
  <si>
    <t>Teen-Skin Actives</t>
  </si>
  <si>
    <t>Clearing Skin Scrub</t>
  </si>
  <si>
    <t>Clearing Skin Lotion (Toner)</t>
  </si>
  <si>
    <t>Clearing Spot Gel</t>
  </si>
  <si>
    <t>BODY SERUMS</t>
  </si>
  <si>
    <t>Relaxing Body Serum No.10</t>
  </si>
  <si>
    <t>BODY WRAPS / MASK</t>
  </si>
  <si>
    <t>Hydra-Thermal Body Wrap</t>
  </si>
  <si>
    <t>Marine Mud Body Wrap</t>
  </si>
  <si>
    <t>Ice Tone Gel</t>
  </si>
  <si>
    <t>BODY EXFOLIANTS</t>
  </si>
  <si>
    <t>BODY MOISTURISERS</t>
  </si>
  <si>
    <t>Aqua-Mass (water dispersible)</t>
  </si>
  <si>
    <t>Anti-Stress Body Massage Oil</t>
  </si>
  <si>
    <t>Cellulite/Detox Body Massage Oil</t>
  </si>
  <si>
    <t>Body Firming Body Massage Oil</t>
  </si>
  <si>
    <t>Bust Firming Massage Oil</t>
  </si>
  <si>
    <t>Stimulating/Uplifting Body Massage Oil</t>
  </si>
  <si>
    <t>Wellbeing Body Massage Oil</t>
  </si>
  <si>
    <t>Elimination Body Serum No.11</t>
  </si>
  <si>
    <t>Invigorating Body Serum No.12</t>
  </si>
  <si>
    <t>Rescue &amp; Repair Moisturiser</t>
  </si>
  <si>
    <t>Active Rub Muscle &amp; Joint Gel</t>
  </si>
  <si>
    <t xml:space="preserve">FACIAL MASSAGE </t>
  </si>
  <si>
    <t xml:space="preserve">BODY MASSAGE </t>
  </si>
  <si>
    <t>Toning Mask (peel-off)</t>
  </si>
  <si>
    <t xml:space="preserve">TARGET </t>
  </si>
  <si>
    <t>Moisturising Day Cream SPF30</t>
  </si>
  <si>
    <t>Morning Moisturiser</t>
  </si>
  <si>
    <t>Moisturising Solar Shield SPF25</t>
  </si>
  <si>
    <t>Hand &amp; Nail Rescue Cream SPF20</t>
  </si>
  <si>
    <t>Replenishing Body Serum Specifics.303</t>
  </si>
  <si>
    <t>Anti-Stress Body Serum Specifics.301</t>
  </si>
  <si>
    <t>Cellulite Body Serum Specifics.302</t>
  </si>
  <si>
    <t>N/A</t>
  </si>
  <si>
    <t>Spa Hand Wash</t>
  </si>
  <si>
    <t>Aromawax Massage Candle</t>
  </si>
  <si>
    <t>HAND CARE</t>
  </si>
  <si>
    <t>Body Shield SPF25</t>
  </si>
  <si>
    <t>Suggested amount to use</t>
  </si>
  <si>
    <t>10p amount</t>
  </si>
  <si>
    <t>Ultra Soothing Toner 200ml</t>
  </si>
  <si>
    <t>Ultra Soothing Moisture Cream 100ml</t>
  </si>
  <si>
    <t>5p amount</t>
  </si>
  <si>
    <t>4 spritzs</t>
  </si>
  <si>
    <t>2 pumps / 5p amount</t>
  </si>
  <si>
    <t>Product Cost RRP</t>
  </si>
  <si>
    <t>Product Size mls</t>
  </si>
  <si>
    <t>Soothing Cleanser 200ml</t>
  </si>
  <si>
    <t>Soothing Toner 200ml</t>
  </si>
  <si>
    <t>Soothing Moisture Lotion 200ml</t>
  </si>
  <si>
    <t>Soothing Moisture Cream 100ml</t>
  </si>
  <si>
    <t>Soothing Masque 50ml</t>
  </si>
  <si>
    <t>50p amount</t>
  </si>
  <si>
    <t>Balancing Cleanser 200ml</t>
  </si>
  <si>
    <t>Balancing Toner 200ml</t>
  </si>
  <si>
    <t>Balancing Moisture Lotion 200ml</t>
  </si>
  <si>
    <t>Balancing Moisture Cream 100ml</t>
  </si>
  <si>
    <t>Balancing Masque 50ml</t>
  </si>
  <si>
    <t>Purifying Wash 200ml</t>
  </si>
  <si>
    <t>Purifying Toner 200ml</t>
  </si>
  <si>
    <t>Purifying Moisture Lotion 200ml</t>
  </si>
  <si>
    <t>Purifying Moisture Cream 100ml</t>
  </si>
  <si>
    <t>Purifying Masque 50ml</t>
  </si>
  <si>
    <t>Grain of rice amount</t>
  </si>
  <si>
    <t>Dynamic Resurfacing Cleanser 180ml</t>
  </si>
  <si>
    <t>Dynamic Hydrating Toner 180ml</t>
  </si>
  <si>
    <t xml:space="preserve">5p amount </t>
  </si>
  <si>
    <t>Resurfacing Cream Exfoliant 6% AHA 50ml</t>
  </si>
  <si>
    <t>10 pumps / 50p amount</t>
  </si>
  <si>
    <t>Hydrating Serum 30ml</t>
  </si>
  <si>
    <t>1 - 2 pumps</t>
  </si>
  <si>
    <t>Line Minimising Serum 30ml</t>
  </si>
  <si>
    <t>Brightening Serum 30ml</t>
  </si>
  <si>
    <t>Illuminating Serum 30ml</t>
  </si>
  <si>
    <t>Firming Serum 30ml</t>
  </si>
  <si>
    <t>Nourishing Serum 30ml</t>
  </si>
  <si>
    <t>Retinoid Renew Complex 30ml</t>
  </si>
  <si>
    <t>Overnight Clarifying Complex 30ml</t>
  </si>
  <si>
    <t>Anti-Oxidant Masque 50ml</t>
  </si>
  <si>
    <t>Nourishing Eye Complex Cream 15ml</t>
  </si>
  <si>
    <t>Morning Moisturiser 50ml</t>
  </si>
  <si>
    <t>Moisturising Day Cream SPF30 50ml</t>
  </si>
  <si>
    <t>Nourishing Night Cream 50ml</t>
  </si>
  <si>
    <t>Replenishing Neck Cream 50ml</t>
  </si>
  <si>
    <t>Clarifying Skin Wash 200ml</t>
  </si>
  <si>
    <t>Micellar Cleanse - Eye &amp; Lip 100ml</t>
  </si>
  <si>
    <t>Clear Cleanse (Pre-Cleanser) 150ml</t>
  </si>
  <si>
    <t>Refining Eye Gel 15ml</t>
  </si>
  <si>
    <t>Microfine Daily Exfoliant 75 grams</t>
  </si>
  <si>
    <t>Exfoliating Scrub 200ml</t>
  </si>
  <si>
    <t>Exfoliating Scrub 100ml</t>
  </si>
  <si>
    <t>Soothing Aromatic Serum No. 1 25ml</t>
  </si>
  <si>
    <t>Calming Aromatic SerumNo.2 25ml</t>
  </si>
  <si>
    <t>Clearing Aromatic Serum No.3 25ml</t>
  </si>
  <si>
    <t>Balancing Aromatic Serum No.4 25ml</t>
  </si>
  <si>
    <t>Revitalising Aromatic Serum No.5 25ml</t>
  </si>
  <si>
    <t>Rejuvenating Aromatic Serum No.6 25ml</t>
  </si>
  <si>
    <t xml:space="preserve">1 pump / 5-10p amount </t>
  </si>
  <si>
    <t xml:space="preserve">5-10p amount </t>
  </si>
  <si>
    <t>1 pump</t>
  </si>
  <si>
    <t>Half a teaspoon amount</t>
  </si>
  <si>
    <t>4 drops</t>
  </si>
  <si>
    <t xml:space="preserve">4 pumps </t>
  </si>
  <si>
    <t>Moisturising Solar Shield SPF25 50ml</t>
  </si>
  <si>
    <t>Daily Skin Defence SPF50 50ml</t>
  </si>
  <si>
    <t>Teaspoon amount</t>
  </si>
  <si>
    <t>Chamomile Hydrolat 250ml</t>
  </si>
  <si>
    <t>Rose Hydrolat 250ml</t>
  </si>
  <si>
    <t>Peppermint Hydrolat 250ml</t>
  </si>
  <si>
    <t>Orange Hydrolat 250ml</t>
  </si>
  <si>
    <t>Geranium Hydrolat 250ml</t>
  </si>
  <si>
    <t>Lavender Hydrolat 250ml</t>
  </si>
  <si>
    <t>Shave Oil 30ml</t>
  </si>
  <si>
    <t>Shave Gel 100ml</t>
  </si>
  <si>
    <t xml:space="preserve">3 pumps </t>
  </si>
  <si>
    <t>Ultra Soothing Toner 50ml Travel</t>
  </si>
  <si>
    <t>Ultra Soothing Moisture Cream 50ml Travel</t>
  </si>
  <si>
    <t>Soothing Cleanser 50ml Travel</t>
  </si>
  <si>
    <t>Soothing Toner 50ml Travel</t>
  </si>
  <si>
    <t>Soothing Moisture Lotion 50ml Travel</t>
  </si>
  <si>
    <t>Balancing Cleanser 50ml Travel</t>
  </si>
  <si>
    <t>Balancing Toner 50ml Travel</t>
  </si>
  <si>
    <t>Balancing Moisture Lotion 50ml Travel</t>
  </si>
  <si>
    <t>Purifying Wash 50ml Travel</t>
  </si>
  <si>
    <t>Purifying Toner 50ml Travel</t>
  </si>
  <si>
    <t>Purifying Moisture Lotion 50ml Travel</t>
  </si>
  <si>
    <t>Dynamic Resurfacing Cleanser 50ml Travel</t>
  </si>
  <si>
    <t>Dynamic Hydrating Toner 50ml Travel</t>
  </si>
  <si>
    <t>Micellar Cleanse - Eye &amp; Lip 50ml Travel</t>
  </si>
  <si>
    <t>Clear Cleanse (Pre-Cleanser) 50ml Travel</t>
  </si>
  <si>
    <t>Clarifying Skin Wash 50ml Travel</t>
  </si>
  <si>
    <t>Microfine Daily Exfoliant 15 grams Travel</t>
  </si>
  <si>
    <t>Exfoliating Scrub 50ml Travel</t>
  </si>
  <si>
    <t>Daily Face Wash 100ml</t>
  </si>
  <si>
    <t>Exfoliating Face Scrub 100ml</t>
  </si>
  <si>
    <t>Hydrating Face Balm 100ml</t>
  </si>
  <si>
    <t>Daily Face Wash 50ml Travel</t>
  </si>
  <si>
    <t>Hydrating Face Balm 50ml Travel</t>
  </si>
  <si>
    <t>Clearing Face Wash 100ml</t>
  </si>
  <si>
    <t>Clearing Skin Scrub 75ml</t>
  </si>
  <si>
    <t>Restoring Skin Mask 75ml</t>
  </si>
  <si>
    <t>Clearing Skin Lotion (Toner) 150ml</t>
  </si>
  <si>
    <t>Clearing Spot Gel 15ml</t>
  </si>
  <si>
    <t>Anti-shine Skin Balm 75ml</t>
  </si>
  <si>
    <t>Daytime Skin Defence SPF15 75ml</t>
  </si>
  <si>
    <t>Overnight Skin Support 75ml</t>
  </si>
  <si>
    <t>Clearing Face Wash 50ml Travel</t>
  </si>
  <si>
    <t>Clearing Skin Lotion (Toner) 50ml Travel</t>
  </si>
  <si>
    <t>Anti-shine Skin Balm 50ml Travel</t>
  </si>
  <si>
    <t>How long could it last?*</t>
  </si>
  <si>
    <t>Once per day use</t>
  </si>
  <si>
    <t>Twice per day use</t>
  </si>
  <si>
    <t>Once a week use</t>
  </si>
  <si>
    <t>Twice a week use</t>
  </si>
  <si>
    <r>
      <t xml:space="preserve">This cost per use calculator gives an </t>
    </r>
    <r>
      <rPr>
        <b/>
        <u/>
        <sz val="11"/>
        <color theme="1"/>
        <rFont val="Calibri"/>
        <family val="2"/>
        <scheme val="minor"/>
      </rPr>
      <t>approximate</t>
    </r>
    <r>
      <rPr>
        <sz val="11"/>
        <color theme="1"/>
        <rFont val="Calibri"/>
        <family val="2"/>
        <scheme val="minor"/>
      </rPr>
      <t xml:space="preserve"> costing for the use of retail skincare products when using our suggested amount of product, and is based on the dispensing amount of the packaging components we use. </t>
    </r>
  </si>
  <si>
    <r>
      <t xml:space="preserve">This cost per use calculator gives an </t>
    </r>
    <r>
      <rPr>
        <b/>
        <u/>
        <sz val="11"/>
        <color theme="1"/>
        <rFont val="Calibri"/>
        <family val="2"/>
        <scheme val="minor"/>
      </rPr>
      <t>approximate</t>
    </r>
    <r>
      <rPr>
        <sz val="11"/>
        <color theme="1"/>
        <rFont val="Calibri"/>
        <family val="2"/>
        <scheme val="minor"/>
      </rPr>
      <t xml:space="preserve"> costing for the use of retail spa body therapy products when using our suggested amount of product, and is based on the dispensing amount of the packaging components we use. </t>
    </r>
  </si>
  <si>
    <t>Whilst many packaging components may dispense the same amount of product in ml, the viscosity of the product formulation may differ.</t>
  </si>
  <si>
    <t>BODY EXFOLIANT</t>
  </si>
  <si>
    <t>Use as required</t>
  </si>
  <si>
    <t>SPA BODY WASH</t>
  </si>
  <si>
    <t>AROMATHERAPY (SYNERGY) GEL</t>
  </si>
  <si>
    <t>MMASSAGE &amp; BATH BLENDS</t>
  </si>
  <si>
    <t>AROMAWAX TUMBLER CANDLES</t>
  </si>
  <si>
    <t>Relax &amp; Self Indulgent</t>
  </si>
  <si>
    <t>Inpiration &amp; Exhilaration</t>
  </si>
  <si>
    <t>Sensual &amp; Exotic</t>
  </si>
  <si>
    <t>Wild Fig &amp; Grape</t>
  </si>
  <si>
    <t>Lavender</t>
  </si>
  <si>
    <t>Frankincense, Amber &amp; Cedar</t>
  </si>
  <si>
    <t>Dream</t>
  </si>
  <si>
    <t>Solace</t>
  </si>
  <si>
    <t>Orange &amp; Clove</t>
  </si>
  <si>
    <t>Product Size cl</t>
  </si>
  <si>
    <t>Average Burning Time (Hours)</t>
  </si>
  <si>
    <t>AROMAWAX 3 WICK CANDLES</t>
  </si>
  <si>
    <t>Eve Taylor® Retail Skincare - Cost Per Use Calculator</t>
  </si>
  <si>
    <t xml:space="preserve">AROMAWAX VOTIVE CANDLES </t>
  </si>
  <si>
    <t>Votive Set Cost RRP</t>
  </si>
  <si>
    <t>DIFFUSER BLENDS</t>
  </si>
  <si>
    <t>Product Size ml</t>
  </si>
  <si>
    <t>Good Morning</t>
  </si>
  <si>
    <t xml:space="preserve">Suggested ml used </t>
  </si>
  <si>
    <t xml:space="preserve"> Drops Per Use</t>
  </si>
  <si>
    <t>Sleepwell</t>
  </si>
  <si>
    <t>Inspiration</t>
  </si>
  <si>
    <t>Relax</t>
  </si>
  <si>
    <t>Recharge</t>
  </si>
  <si>
    <t>Festivity</t>
  </si>
  <si>
    <t>Serenity (Mother &amp; Baby)</t>
  </si>
  <si>
    <t>Winter</t>
  </si>
  <si>
    <t>Hug in a Bottle</t>
  </si>
  <si>
    <t>Romance</t>
  </si>
  <si>
    <t>Summer</t>
  </si>
  <si>
    <t>Burning Cost Per Hour</t>
  </si>
  <si>
    <t>Burning Cost - Per Hour Per Votive</t>
  </si>
  <si>
    <t>Cost Per Use</t>
  </si>
  <si>
    <t>Exfoliating Mousse 180gram</t>
  </si>
  <si>
    <t>Suggested ml/gm used</t>
  </si>
  <si>
    <t>Tablespoon amount</t>
  </si>
  <si>
    <t>Relaxing Body Serum No.10 50ml</t>
  </si>
  <si>
    <t>Elimination Body Serum No.11 50ml</t>
  </si>
  <si>
    <t>Invigorating Body Serum No.12 50ml</t>
  </si>
  <si>
    <t>Anti-Stress Body Serum Specifics.301 50ml</t>
  </si>
  <si>
    <t>Cellulite Body Serum Specifics.302 50ml</t>
  </si>
  <si>
    <t>Replenishing Body Serum Specifics.303 50ml</t>
  </si>
  <si>
    <t>Satin Smooth Body Oil 180ml</t>
  </si>
  <si>
    <t>Rescue &amp; Repair Moisturiser 180ml</t>
  </si>
  <si>
    <t>Cellu-lose Contour Cream 180ml</t>
  </si>
  <si>
    <t>Moisturising Body Butter 180ml</t>
  </si>
  <si>
    <t>Body Shield SPF25 180ml</t>
  </si>
  <si>
    <t>Ice Tone Gel 120ml</t>
  </si>
  <si>
    <t>Active Rub Muscle &amp; Joint Gel 75ml</t>
  </si>
  <si>
    <t>Spa Hand Wash 250ml</t>
  </si>
  <si>
    <t>Revitalising Foot Soak 100ml</t>
  </si>
  <si>
    <t>Soothing Foot Gel 100ml</t>
  </si>
  <si>
    <t>Conditioning Foot Lotion 100ml</t>
  </si>
  <si>
    <t>Astrelle Body Wash 250ml</t>
  </si>
  <si>
    <t>Citrelle Body Wash 250ml</t>
  </si>
  <si>
    <t>Corelle Body Wash 250ml</t>
  </si>
  <si>
    <t>Restelle Body Wash 250ml</t>
  </si>
  <si>
    <t>Anti-stress Massage &amp; Bath 120ml</t>
  </si>
  <si>
    <t>Detox Massage &amp; Bath 120ml</t>
  </si>
  <si>
    <t>Uplifting Massage &amp; Bath 120ml</t>
  </si>
  <si>
    <t>Wellbeing Massage &amp; Bath 120ml</t>
  </si>
  <si>
    <t>Use as needed</t>
  </si>
  <si>
    <t>2 pumps</t>
  </si>
  <si>
    <t>3 pumps</t>
  </si>
  <si>
    <t>1p amount</t>
  </si>
  <si>
    <t>Comfort Gel 50ml</t>
  </si>
  <si>
    <t>Sleepwell Gel 50ml</t>
  </si>
  <si>
    <t>Winter Gel 50ml</t>
  </si>
  <si>
    <t>Eve Taylor® Retail Spa Body Therapy - Cost Per Use Calculator</t>
  </si>
  <si>
    <t>Eve Taylor® Retail Aroma Zone - Cost Per Use Calculator</t>
  </si>
  <si>
    <t>3. Facial Treatment Costings.</t>
  </si>
  <si>
    <t>4. Spa Body Treatment Costings.</t>
  </si>
  <si>
    <t>*Please use this cost per use calculator as an approximate guide and be mindful that clients may use much more than advised by you.</t>
  </si>
  <si>
    <t>CONDUCTIVE GEL (- / + )</t>
  </si>
  <si>
    <t>PRE &amp; POST EXTRACTION</t>
  </si>
  <si>
    <t>HYDROSOLS</t>
  </si>
  <si>
    <t>Chamomile Hydrosol</t>
  </si>
  <si>
    <t>Rose Hydrosol</t>
  </si>
  <si>
    <t>Peppermint Hydrosol</t>
  </si>
  <si>
    <t>Orange Hydrosol</t>
  </si>
  <si>
    <t>Geranium Hydrosol</t>
  </si>
  <si>
    <t>Lavender Hydrosol</t>
  </si>
  <si>
    <t>Nourishing Eye Complex</t>
  </si>
  <si>
    <t>Daily Face Wash</t>
  </si>
  <si>
    <t>Exfoliating Face Scrub</t>
  </si>
  <si>
    <t>Hydrating Face Balm</t>
  </si>
  <si>
    <t>Smooth Shave Oil</t>
  </si>
  <si>
    <t>Conditioning Shave Gel</t>
  </si>
  <si>
    <t>Multi-active Alginate Masque (5 pack)</t>
  </si>
  <si>
    <t>Product Cost (ex VAT)</t>
  </si>
  <si>
    <t>Product Cost (inc VAT)</t>
  </si>
  <si>
    <t>Cost per use (inc VAT)</t>
  </si>
  <si>
    <t xml:space="preserve">BODY WASH </t>
  </si>
  <si>
    <t>Astrelle Body Wash</t>
  </si>
  <si>
    <t>Citrelle Body Wash</t>
  </si>
  <si>
    <t>Corelle Body Wash</t>
  </si>
  <si>
    <t>Restelle Body Wash</t>
  </si>
  <si>
    <t>Satin Smooth Body Oil</t>
  </si>
  <si>
    <t>Relax &amp; Self Indulgent Candle</t>
  </si>
  <si>
    <t>Inspiration &amp; Exhilaration Candle</t>
  </si>
  <si>
    <t>Sensual &amp; Exotic Candle</t>
  </si>
  <si>
    <t>Wild Fig &amp; Grape Candle</t>
  </si>
  <si>
    <t>Lavender Candle</t>
  </si>
  <si>
    <t>Frankincense, Amber &amp; Cedar Candle</t>
  </si>
  <si>
    <t>Solace Candle</t>
  </si>
  <si>
    <t>Dream Candle</t>
  </si>
  <si>
    <t>AROMAWAX TUMBLER CANDLES (20cl)</t>
  </si>
  <si>
    <r>
      <t xml:space="preserve">The product cost per use is automatically calculated based on our suggested amount used, in the </t>
    </r>
    <r>
      <rPr>
        <b/>
        <sz val="13"/>
        <color rgb="FF33CC33"/>
        <rFont val="Calibri"/>
        <family val="2"/>
        <scheme val="minor"/>
      </rPr>
      <t>Cost per use</t>
    </r>
    <r>
      <rPr>
        <sz val="13"/>
        <color theme="1"/>
        <rFont val="Calibri"/>
        <family val="2"/>
        <scheme val="minor"/>
      </rPr>
      <t xml:space="preserve"> column.</t>
    </r>
  </si>
  <si>
    <t>C+ Bright Priming Moisturiser SPF30 50ml</t>
  </si>
  <si>
    <t>CODE</t>
  </si>
  <si>
    <t>SIZE</t>
  </si>
  <si>
    <t>TRADE PRICE</t>
  </si>
  <si>
    <t>TRADE PRICE inc VAT</t>
  </si>
  <si>
    <t>R.R.P.</t>
  </si>
  <si>
    <t>PROFIT £</t>
  </si>
  <si>
    <t>PROFIT %</t>
  </si>
  <si>
    <t>Ultra Soothing Cleanser</t>
  </si>
  <si>
    <t>KRUSC</t>
  </si>
  <si>
    <t>200ml</t>
  </si>
  <si>
    <t>KRUST</t>
  </si>
  <si>
    <t>KRUSMC</t>
  </si>
  <si>
    <t>PROFIT  £</t>
  </si>
  <si>
    <t>KRSCL</t>
  </si>
  <si>
    <t>KRST</t>
  </si>
  <si>
    <t>KRSML</t>
  </si>
  <si>
    <t>KRSMC</t>
  </si>
  <si>
    <t>KRSM</t>
  </si>
  <si>
    <t>50ml</t>
  </si>
  <si>
    <t>KRBCL</t>
  </si>
  <si>
    <t>KRBT</t>
  </si>
  <si>
    <t>KRBML</t>
  </si>
  <si>
    <t>KRBMC</t>
  </si>
  <si>
    <t>KRBM</t>
  </si>
  <si>
    <t>KRPW</t>
  </si>
  <si>
    <t>KRPT</t>
  </si>
  <si>
    <t>KRPML</t>
  </si>
  <si>
    <t>KRPMC</t>
  </si>
  <si>
    <t>KRPM</t>
  </si>
  <si>
    <t>KRPSG</t>
  </si>
  <si>
    <t>15ml</t>
  </si>
  <si>
    <t>KRDRC</t>
  </si>
  <si>
    <t>180ml</t>
  </si>
  <si>
    <t>KRDHT</t>
  </si>
  <si>
    <t>Resurfacing Cream Exfoliant</t>
  </si>
  <si>
    <t>KRAC</t>
  </si>
  <si>
    <t>Anti-Oxidant Masque</t>
  </si>
  <si>
    <t>KRPCM</t>
  </si>
  <si>
    <t>Hydrating Serum</t>
  </si>
  <si>
    <t>KRHA</t>
  </si>
  <si>
    <t>30ml</t>
  </si>
  <si>
    <t>Brightening Serum</t>
  </si>
  <si>
    <t>KRTA</t>
  </si>
  <si>
    <t>Illuminating Serum</t>
  </si>
  <si>
    <t>KRIS</t>
  </si>
  <si>
    <t>Firming Serum</t>
  </si>
  <si>
    <t>KRQ10</t>
  </si>
  <si>
    <t>Nourishing Serum</t>
  </si>
  <si>
    <t>KRRS</t>
  </si>
  <si>
    <t>Line Minimising Serum</t>
  </si>
  <si>
    <t>KRTM</t>
  </si>
  <si>
    <t>Overnight Clarifying Complex</t>
  </si>
  <si>
    <t>KROCC</t>
  </si>
  <si>
    <t>Retinoid Renew Complex</t>
  </si>
  <si>
    <t>KRRR</t>
  </si>
  <si>
    <t>KREC</t>
  </si>
  <si>
    <t>KRNEC</t>
  </si>
  <si>
    <t>KRMC</t>
  </si>
  <si>
    <t>KRDC</t>
  </si>
  <si>
    <t>KRNC</t>
  </si>
  <si>
    <t>C+ Bright Priming Moisturiser SPF30</t>
  </si>
  <si>
    <t>KRCB</t>
  </si>
  <si>
    <t>Micellar Cleanse Eye &amp; Lip</t>
  </si>
  <si>
    <t>KREMU</t>
  </si>
  <si>
    <t>Clear Cleanse (Pre Cleanser)</t>
  </si>
  <si>
    <t>KRCCO</t>
  </si>
  <si>
    <t>150ml</t>
  </si>
  <si>
    <t>KRSW</t>
  </si>
  <si>
    <t>Micro-fine Daily Exfoliant</t>
  </si>
  <si>
    <t>KRMF</t>
  </si>
  <si>
    <t>75gm</t>
  </si>
  <si>
    <t>KREX1</t>
  </si>
  <si>
    <t>KREX2</t>
  </si>
  <si>
    <t>KREYG</t>
  </si>
  <si>
    <t>KRSSP</t>
  </si>
  <si>
    <t>Daily Skin Defence Moisturiser SPF 50</t>
  </si>
  <si>
    <t>KRDSD</t>
  </si>
  <si>
    <t>Seal &amp; Protect Lip Balm SPF10</t>
  </si>
  <si>
    <t>KRLB</t>
  </si>
  <si>
    <t>Facial Cleansing Brush</t>
  </si>
  <si>
    <t>MFBB</t>
  </si>
  <si>
    <t>Single</t>
  </si>
  <si>
    <t>Eve Taylor Branded Headband</t>
  </si>
  <si>
    <t>MCHB</t>
  </si>
  <si>
    <t>Black Towelling Mitt</t>
  </si>
  <si>
    <t>BTM</t>
  </si>
  <si>
    <t>Soothing Aromatic Serum (No.1)</t>
  </si>
  <si>
    <t>R1</t>
  </si>
  <si>
    <t>25ml</t>
  </si>
  <si>
    <t>Calming Aromatic Serum (No.2)</t>
  </si>
  <si>
    <t>R2</t>
  </si>
  <si>
    <t>R3</t>
  </si>
  <si>
    <t>R4</t>
  </si>
  <si>
    <t>R5</t>
  </si>
  <si>
    <t>Rejuvenating Aromatic Serum (No.6)</t>
  </si>
  <si>
    <t>R6</t>
  </si>
  <si>
    <t>SKINCARE KITS</t>
  </si>
  <si>
    <t>Ultra Soothing Skin Care Kit</t>
  </si>
  <si>
    <t>KRUSK</t>
  </si>
  <si>
    <t>Soothing Skin Care Kit</t>
  </si>
  <si>
    <t>KRSK</t>
  </si>
  <si>
    <t>Balancing Skin Care Kit</t>
  </si>
  <si>
    <t>KRBK</t>
  </si>
  <si>
    <t>Purifying Skin Care Kit</t>
  </si>
  <si>
    <t>KRPK</t>
  </si>
  <si>
    <t>Age Resist Skin Care Kit</t>
  </si>
  <si>
    <t>KRAK</t>
  </si>
  <si>
    <t>Cleanse &amp; Refine Duo</t>
  </si>
  <si>
    <t>KRCR</t>
  </si>
  <si>
    <t>Mens Wash &amp; Hydrate Duo</t>
  </si>
  <si>
    <t>KMD</t>
  </si>
  <si>
    <t>Age Resist: Day &amp; Night</t>
  </si>
  <si>
    <t>KRAK1</t>
  </si>
  <si>
    <t>Age Resist: Refine and Brighten</t>
  </si>
  <si>
    <t>KRAK2</t>
  </si>
  <si>
    <t>HYDROSOLS (FLORAL WATERS)</t>
  </si>
  <si>
    <t>WCHR</t>
  </si>
  <si>
    <t>250ml</t>
  </si>
  <si>
    <t>WGER</t>
  </si>
  <si>
    <t>WLAV</t>
  </si>
  <si>
    <t>WORA</t>
  </si>
  <si>
    <t>WPEP</t>
  </si>
  <si>
    <t>WROS</t>
  </si>
  <si>
    <t>TRAVEL SIZES</t>
  </si>
  <si>
    <t>KRUSC50</t>
  </si>
  <si>
    <t>KRUST50</t>
  </si>
  <si>
    <t>KRUSMC50</t>
  </si>
  <si>
    <t>KRSCL50</t>
  </si>
  <si>
    <t>KRST50</t>
  </si>
  <si>
    <t>KRSML50</t>
  </si>
  <si>
    <t>KRBCL50</t>
  </si>
  <si>
    <t>KRBT50</t>
  </si>
  <si>
    <t>KRBML50</t>
  </si>
  <si>
    <t xml:space="preserve">KRPW50
</t>
  </si>
  <si>
    <t>KRPT50</t>
  </si>
  <si>
    <t>KRPML50</t>
  </si>
  <si>
    <t>KRDRC50</t>
  </si>
  <si>
    <t>KRDHT50</t>
  </si>
  <si>
    <t>KREMU50</t>
  </si>
  <si>
    <t>KRCCO50</t>
  </si>
  <si>
    <t xml:space="preserve">KRSW50
</t>
  </si>
  <si>
    <t>KREX50</t>
  </si>
  <si>
    <t>KRMF15</t>
  </si>
  <si>
    <t>15g</t>
  </si>
  <si>
    <t>ET Men Daily Face Wash</t>
  </si>
  <si>
    <t>KMWRO50</t>
  </si>
  <si>
    <t>ET Men Hydrating Face Balm</t>
  </si>
  <si>
    <t>KMB50</t>
  </si>
  <si>
    <t>Teen Clearing Skin Wash</t>
  </si>
  <si>
    <t>TSAW50</t>
  </si>
  <si>
    <t>Teen Clearing Skin Lotion</t>
  </si>
  <si>
    <t>TSAL50</t>
  </si>
  <si>
    <t>Teen Anti-Shine Balm</t>
  </si>
  <si>
    <t>TSAB50</t>
  </si>
  <si>
    <t>Drawstring Tote Bag</t>
  </si>
  <si>
    <t>KRWB</t>
  </si>
  <si>
    <t>Grey Vanity Case</t>
  </si>
  <si>
    <t>ZGBAG</t>
  </si>
  <si>
    <t>Clearing Skin Wash</t>
  </si>
  <si>
    <t>TSAW</t>
  </si>
  <si>
    <t>TSAS</t>
  </si>
  <si>
    <t>75ml</t>
  </si>
  <si>
    <t>Anti-Shine Balm</t>
  </si>
  <si>
    <t>TSAB</t>
  </si>
  <si>
    <t>Daytime Defence SPF15</t>
  </si>
  <si>
    <t>TSAD</t>
  </si>
  <si>
    <t>Overnight Support</t>
  </si>
  <si>
    <t>TSAN</t>
  </si>
  <si>
    <t>Restoring Skin Masque</t>
  </si>
  <si>
    <t>TSAM</t>
  </si>
  <si>
    <t>TSAG</t>
  </si>
  <si>
    <t>TSAL</t>
  </si>
  <si>
    <t>Teen Skin Actives Kit</t>
  </si>
  <si>
    <t>TSAK</t>
  </si>
  <si>
    <t>ET MEN</t>
  </si>
  <si>
    <t>KMFW</t>
  </si>
  <si>
    <t>KMFS</t>
  </si>
  <si>
    <t>KMSG</t>
  </si>
  <si>
    <t>KMSO</t>
  </si>
  <si>
    <t>KMFB</t>
  </si>
  <si>
    <t>Toiletry Bag</t>
  </si>
  <si>
    <t>KMBAG</t>
  </si>
  <si>
    <t>Men's Kit (Gel Shave)</t>
  </si>
  <si>
    <t>KMGK</t>
  </si>
  <si>
    <t>SPA BODY PRODUCTS</t>
  </si>
  <si>
    <t>Dry Body Brush with Logo</t>
  </si>
  <si>
    <t>MBB</t>
  </si>
  <si>
    <t xml:space="preserve">Exfoliating Body Mitt </t>
  </si>
  <si>
    <t>MBM</t>
  </si>
  <si>
    <t>KRBME</t>
  </si>
  <si>
    <t>180gm</t>
  </si>
  <si>
    <t>KRBRR</t>
  </si>
  <si>
    <t>KRBCC</t>
  </si>
  <si>
    <t>KRBBB</t>
  </si>
  <si>
    <t>KRBSM</t>
  </si>
  <si>
    <t>Ice -Tone Leg &amp; Thigh Gel</t>
  </si>
  <si>
    <t>KRBIT</t>
  </si>
  <si>
    <t>120ml</t>
  </si>
  <si>
    <t>Active Rub Muscle Ease</t>
  </si>
  <si>
    <t>RACT75</t>
  </si>
  <si>
    <t>KRSSB</t>
  </si>
  <si>
    <t xml:space="preserve">BODY SERUMS </t>
  </si>
  <si>
    <t>Relaxing Body Serum (No.10)</t>
  </si>
  <si>
    <t>R10</t>
  </si>
  <si>
    <t>Elimination Body Serum (No.11)</t>
  </si>
  <si>
    <t>R11</t>
  </si>
  <si>
    <t>Invigorating Body Serum (No.12)</t>
  </si>
  <si>
    <t>R12</t>
  </si>
  <si>
    <t>Anti-Stress Body Serum (301)</t>
  </si>
  <si>
    <t>R301</t>
  </si>
  <si>
    <t>Cellulite Body Serum (302)</t>
  </si>
  <si>
    <t>R302</t>
  </si>
  <si>
    <t>Replenishing Body Serum (303)</t>
  </si>
  <si>
    <t>R303</t>
  </si>
  <si>
    <t>MASSAGE &amp; BATH BLENDS</t>
  </si>
  <si>
    <t>Anti-Stress Massage and Bath</t>
  </si>
  <si>
    <t>KRBAS</t>
  </si>
  <si>
    <t>Uplifting Massage and Bath</t>
  </si>
  <si>
    <t>KRBUP</t>
  </si>
  <si>
    <t>Detox Massage and Bath</t>
  </si>
  <si>
    <t>KRBDE</t>
  </si>
  <si>
    <t>Wellbeing Massage and Bath</t>
  </si>
  <si>
    <t>KRBWE</t>
  </si>
  <si>
    <t>BODY WASH</t>
  </si>
  <si>
    <t>RASG</t>
  </si>
  <si>
    <t>RCIG</t>
  </si>
  <si>
    <t>RCOG</t>
  </si>
  <si>
    <t>RREG</t>
  </si>
  <si>
    <t>KRHW</t>
  </si>
  <si>
    <t>RFRT</t>
  </si>
  <si>
    <t>RFS</t>
  </si>
  <si>
    <t>RFC</t>
  </si>
  <si>
    <t>Foot File</t>
  </si>
  <si>
    <t>FOFI</t>
  </si>
  <si>
    <t>SPA BOX SETS</t>
  </si>
  <si>
    <t>Anti-Stress Set</t>
  </si>
  <si>
    <t>KRS1</t>
  </si>
  <si>
    <t>Hand Care Set</t>
  </si>
  <si>
    <t>KRS3</t>
  </si>
  <si>
    <t>Foot Care Set</t>
  </si>
  <si>
    <t>KRS2</t>
  </si>
  <si>
    <t>AROMATHERAPY DUO KITS</t>
  </si>
  <si>
    <t>Comfort Duo</t>
  </si>
  <si>
    <t>KRSY1</t>
  </si>
  <si>
    <t>Sleepwell Duo</t>
  </si>
  <si>
    <t>KRSY3</t>
  </si>
  <si>
    <t>Winter Duo</t>
  </si>
  <si>
    <t>KRSY2</t>
  </si>
  <si>
    <t>AROMATHERAPY GEL</t>
  </si>
  <si>
    <t>Comfort Gel</t>
  </si>
  <si>
    <t>RSY1</t>
  </si>
  <si>
    <t>Sleepwell Gel</t>
  </si>
  <si>
    <t>RSY3</t>
  </si>
  <si>
    <t>Winter Gel</t>
  </si>
  <si>
    <t>RSY2</t>
  </si>
  <si>
    <t>AROMAWAX CANDLES - TUMBLER</t>
  </si>
  <si>
    <t>TUREL</t>
  </si>
  <si>
    <t>20cl</t>
  </si>
  <si>
    <t>TUINS</t>
  </si>
  <si>
    <t>TUSEN</t>
  </si>
  <si>
    <t>TUWFG</t>
  </si>
  <si>
    <t>TULAV</t>
  </si>
  <si>
    <t>TUFAC</t>
  </si>
  <si>
    <t>TUSOL</t>
  </si>
  <si>
    <t>TUDRE</t>
  </si>
  <si>
    <t>Orange &amp; Clove Candle (Non-massage)</t>
  </si>
  <si>
    <t>VOTIVE CANDLES - SET OF 3</t>
  </si>
  <si>
    <t>Romance Votive Set</t>
  </si>
  <si>
    <t>TVROM</t>
  </si>
  <si>
    <t>9cl</t>
  </si>
  <si>
    <t>Reflection Votive Set</t>
  </si>
  <si>
    <t>TVREF</t>
  </si>
  <si>
    <t>Inspiration Votive Set</t>
  </si>
  <si>
    <t>TVINS3</t>
  </si>
  <si>
    <t>Serenity Votive Set</t>
  </si>
  <si>
    <t>TVSER</t>
  </si>
  <si>
    <t>3 WICK CANDLES</t>
  </si>
  <si>
    <t>Relax &amp; Self Indulgent 3 Wick Candle</t>
  </si>
  <si>
    <t>TUREL3W</t>
  </si>
  <si>
    <t>50cl</t>
  </si>
  <si>
    <t>Inspiration &amp; Exhilaration 3 Wick Candle</t>
  </si>
  <si>
    <t>TUINS3W</t>
  </si>
  <si>
    <t>Sensual &amp; Exotic 3 Wick Candle</t>
  </si>
  <si>
    <t>TUSEN3W</t>
  </si>
  <si>
    <t>Wild Fig &amp; Grape 3 Wick Candle</t>
  </si>
  <si>
    <t>TUWFG3W</t>
  </si>
  <si>
    <t xml:space="preserve">REED DIFFUSERS </t>
  </si>
  <si>
    <t>Relax &amp; Self Indulgent Reed Diffuser</t>
  </si>
  <si>
    <t>TURELR</t>
  </si>
  <si>
    <t xml:space="preserve">Inspiration &amp; Exhilaration Reed Diffuser </t>
  </si>
  <si>
    <t>TUINSR</t>
  </si>
  <si>
    <t xml:space="preserve">Sensual &amp; Exotic Reed Diffuser </t>
  </si>
  <si>
    <t>TUSENR</t>
  </si>
  <si>
    <t xml:space="preserve">Wild Fig &amp; Grape Reed Diffuser </t>
  </si>
  <si>
    <t>TUWFGR</t>
  </si>
  <si>
    <t>Dream Reed Diffuser</t>
  </si>
  <si>
    <t>TUDRER</t>
  </si>
  <si>
    <t>Ginger Snap Reed Diffuser</t>
  </si>
  <si>
    <t>TUOGR</t>
  </si>
  <si>
    <t>Solace Reed Diffuser</t>
  </si>
  <si>
    <t>TUSOLR</t>
  </si>
  <si>
    <t>Aroma Diffuser Pod</t>
  </si>
  <si>
    <t>MNED</t>
  </si>
  <si>
    <t>EACH</t>
  </si>
  <si>
    <t>Festivity Diffuser Blend</t>
  </si>
  <si>
    <t>RSF10</t>
  </si>
  <si>
    <t>Good Morning Diffuser Blend</t>
  </si>
  <si>
    <t>RSGM10</t>
  </si>
  <si>
    <t>Hug in a Bottle Diffuser Blend</t>
  </si>
  <si>
    <t>RSHB10</t>
  </si>
  <si>
    <t>Inspiration Diffuser Blend</t>
  </si>
  <si>
    <t>RSIB10</t>
  </si>
  <si>
    <t>Recharge Diffuser Blend</t>
  </si>
  <si>
    <t>RSRC10</t>
  </si>
  <si>
    <t>Relax Diffuser Blend</t>
  </si>
  <si>
    <t>RSRX10</t>
  </si>
  <si>
    <t>Romance Diffuser Blend</t>
  </si>
  <si>
    <t>RSRO10</t>
  </si>
  <si>
    <t>Serenity Diffuser Blend</t>
  </si>
  <si>
    <t>RSMB10</t>
  </si>
  <si>
    <t>Sleepwell Diffuser Blend</t>
  </si>
  <si>
    <t>RSSW10</t>
  </si>
  <si>
    <t>Summer Diffuser Blend</t>
  </si>
  <si>
    <t>RSSU10</t>
  </si>
  <si>
    <t>Winter Diffuser Blend</t>
  </si>
  <si>
    <t>RSW10</t>
  </si>
  <si>
    <t>ULTRA SOOTHING</t>
  </si>
  <si>
    <t>TARGET</t>
  </si>
  <si>
    <t>AGE RESIST PERFECT PARTNERS KITS</t>
  </si>
  <si>
    <t>TEEN SKIN ACTIVES</t>
  </si>
  <si>
    <t>Ultra-Soothing Cleanser 250ml</t>
  </si>
  <si>
    <t>Ultra-Soothing Cleanser 500ml</t>
  </si>
  <si>
    <t>Ultra Soothing Toner 250ml</t>
  </si>
  <si>
    <t>Ultra Soothing Toner 500ml</t>
  </si>
  <si>
    <t>Ultra Soothing Moisture Cream 250ml</t>
  </si>
  <si>
    <t>Soothing Cleanser 250ml</t>
  </si>
  <si>
    <t>Soothing Cleanser 500ml</t>
  </si>
  <si>
    <t>Soothing Toner 250ml</t>
  </si>
  <si>
    <t>Soothing Toner 500ml</t>
  </si>
  <si>
    <t>Soothing Moisture Lotion 250ml</t>
  </si>
  <si>
    <t>Soothing Moisture Lotion 500ml</t>
  </si>
  <si>
    <t>Soothing Moisture Cream 250ml</t>
  </si>
  <si>
    <t>Soothing Masque 250ml</t>
  </si>
  <si>
    <t>Balancing Cleanser 250ml</t>
  </si>
  <si>
    <t>Balancing Cleanser 500ml</t>
  </si>
  <si>
    <t>Balancing Toner 250ml</t>
  </si>
  <si>
    <t>Balancing Toner 500ml</t>
  </si>
  <si>
    <t>Balancing Moisture Lotion 250ml</t>
  </si>
  <si>
    <t>Balancing Moisture Lotion 500ml</t>
  </si>
  <si>
    <t>Balancing Moisture Cream 250ml</t>
  </si>
  <si>
    <t>Balancing Masque 250ml</t>
  </si>
  <si>
    <t>Eve Taylor® Professional Skincare Cost Per Use Calculator</t>
  </si>
  <si>
    <t>Eve Taylor® Professional Spa Body Cost Per Use Calculator</t>
  </si>
  <si>
    <t>Purifying Wash 250ml</t>
  </si>
  <si>
    <t>Purifying Wash 500ml</t>
  </si>
  <si>
    <t>Purifying Toner 250ml</t>
  </si>
  <si>
    <t>Purifying Toner 500ml</t>
  </si>
  <si>
    <t>Purifying Moisture Lotion 250ml</t>
  </si>
  <si>
    <t>Purifying Moisture Lotion 500ml</t>
  </si>
  <si>
    <t>Purifying Moisture Cream 250ml</t>
  </si>
  <si>
    <t>Purifying Masque 250ml</t>
  </si>
  <si>
    <t>Resurfacing Cream Exfoliant 6% AHA 250ml</t>
  </si>
  <si>
    <t>Anti-Oxidant Masque 250ml</t>
  </si>
  <si>
    <t>Hydrating Serum (+) 50ml</t>
  </si>
  <si>
    <t>Brightening Serum (+) 50ml</t>
  </si>
  <si>
    <t>Firming Serum (+) 50ml</t>
  </si>
  <si>
    <t>Nourishing Serum 50ml</t>
  </si>
  <si>
    <t>Retinoid Renew Complex (+) 50ml</t>
  </si>
  <si>
    <t>Morning Moisturiser 250ml</t>
  </si>
  <si>
    <t>Moisturising Day Cream SPF30 250ml</t>
  </si>
  <si>
    <t>Micellar Cleanse - Eye &amp; Lip 250ml</t>
  </si>
  <si>
    <t>Clear Cleanse (Pre-Cleanser) 250ml</t>
  </si>
  <si>
    <t>Clear Cleanse (Pre-Cleanser) 500ml</t>
  </si>
  <si>
    <t>Exfoliating Scrub 500ml</t>
  </si>
  <si>
    <t>Enzyme Peel 100ml</t>
  </si>
  <si>
    <t>Bio Cream Exfoliant 10% AHA 250ml</t>
  </si>
  <si>
    <t>Pre-extraction Gel (-) 250ml</t>
  </si>
  <si>
    <t>Post-extraction Solution 250ml</t>
  </si>
  <si>
    <t>Soothing Aromatic Serum No.1 35ml</t>
  </si>
  <si>
    <t>Calming Aromatic SerumNo.2 35ml</t>
  </si>
  <si>
    <t>Clearing Aromatic Serum No.3 35ml</t>
  </si>
  <si>
    <t>Balancing Aromatic Serum No.4 35ml</t>
  </si>
  <si>
    <t>Revitalising Aromatic Serum No.5 35ml</t>
  </si>
  <si>
    <t>Rejuvenating Aromatic Serum No.6 35ml</t>
  </si>
  <si>
    <t>Oxygen Response Serum (+) 50ml</t>
  </si>
  <si>
    <t>Pigment Response Serum (+) 50ml</t>
  </si>
  <si>
    <t>Sebum Response Serum (+) 50ml</t>
  </si>
  <si>
    <t>Time-line Response Serum (+) 50ml</t>
  </si>
  <si>
    <t>Electro Gel (+) 250ml</t>
  </si>
  <si>
    <t>Electro Gel (+) 500ml</t>
  </si>
  <si>
    <t>Soothing Face Massage Oil 250ml</t>
  </si>
  <si>
    <t>Delicate Face Massage Oil 250ml</t>
  </si>
  <si>
    <t>Revitalising Face Massage Oil 250ml</t>
  </si>
  <si>
    <t>Clearing Face Massage Oil 250ml</t>
  </si>
  <si>
    <t>Massage Cream 250ml</t>
  </si>
  <si>
    <t>Colloidal Oatmeal Masque 1kg</t>
  </si>
  <si>
    <t>Colloidal Activator 500ml</t>
  </si>
  <si>
    <t>Refining Masque 250ml</t>
  </si>
  <si>
    <t>Moisturising Solar Shield SPF25 250ml</t>
  </si>
  <si>
    <t>Chamomile Hydrosol 250ml</t>
  </si>
  <si>
    <t>Geranium Hydrosol 250ml</t>
  </si>
  <si>
    <t>Lavender Hydrosol 250ml</t>
  </si>
  <si>
    <t>Orange Hydrosol 250ml</t>
  </si>
  <si>
    <t>Peppermint Hydrosol 250ml</t>
  </si>
  <si>
    <t>Peppermint Hydrosol 500ml</t>
  </si>
  <si>
    <t>Rose Hydrosol 250ml</t>
  </si>
  <si>
    <t>Chamomile Hydrosol 500ml</t>
  </si>
  <si>
    <t>Geranium Hydrosol 500ml</t>
  </si>
  <si>
    <t>Lavender Hydrosol 500ml</t>
  </si>
  <si>
    <t>Orange Hydrosol 500ml</t>
  </si>
  <si>
    <t>Rose Hydrosol 500ml</t>
  </si>
  <si>
    <t>Daily Face Wash 250ml</t>
  </si>
  <si>
    <t>Exfoliating Face Scrub 250ml</t>
  </si>
  <si>
    <t>Conditioning Shave Gel 250ml</t>
  </si>
  <si>
    <t>Smooth Shave Oil 50ml</t>
  </si>
  <si>
    <t>Hydrating Face Balm 250ml</t>
  </si>
  <si>
    <t>Daytime Skin Defence SPF15. 75ml</t>
  </si>
  <si>
    <t>Salt &amp; Seaweed Scrub 250 gram</t>
  </si>
  <si>
    <t>Salt &amp; Seaweed Scrub 500 gram</t>
  </si>
  <si>
    <t>Microfine Daily Exfoliant 75 gram</t>
  </si>
  <si>
    <t>Microfine Daily Exfoliant 170 gram</t>
  </si>
  <si>
    <t>Salt &amp; Seaweed Scrub 1kg</t>
  </si>
  <si>
    <t>Salt &amp; Seaweed Scrub 2kg</t>
  </si>
  <si>
    <t>Exfoliating Mousse 250 gram</t>
  </si>
  <si>
    <t>Exfoliating Mousse 500 gram</t>
  </si>
  <si>
    <t>Exfoliating Mousse 1kg</t>
  </si>
  <si>
    <t>Aqua-Mass (water dispersible) 250ml</t>
  </si>
  <si>
    <t>Aqua-Mass (water dispersible) 500ml</t>
  </si>
  <si>
    <t>Anti-Stress Body Massage Oil 500ml</t>
  </si>
  <si>
    <t>Body Firming Body Massage Oil 500ml</t>
  </si>
  <si>
    <t>Bust Firming Massage Oil 500ml</t>
  </si>
  <si>
    <t>Cellulite Body Massage Oil 500ml</t>
  </si>
  <si>
    <t>Stimulating Body Massage Oil 500ml</t>
  </si>
  <si>
    <t>Wellbeing Body Massage Oil 500ml</t>
  </si>
  <si>
    <t>Massage Cream 500ml</t>
  </si>
  <si>
    <t>Massage Cream 1Litre</t>
  </si>
  <si>
    <t>Relaxing Body Serum No.10. 100ml</t>
  </si>
  <si>
    <t>Elimination Body Serum No.11. 100ml</t>
  </si>
  <si>
    <t>Invigorating Body Serum No.12. 100ml</t>
  </si>
  <si>
    <t>Anti-Stress Body Serum Specifics.301. 100ml</t>
  </si>
  <si>
    <t>Cellulite Body Serum Specifics.302. 100ml</t>
  </si>
  <si>
    <t>Replenishing Body Serum Specifics.303. 100ml</t>
  </si>
  <si>
    <t>Marine Mud Body Wrap 500 gram</t>
  </si>
  <si>
    <t>Marine Mud Body Wrap 1kg</t>
  </si>
  <si>
    <t>Marine Mud Body Wrap 2kg</t>
  </si>
  <si>
    <t>Hydra-Thermal Body Wrap 500 gram</t>
  </si>
  <si>
    <t>Hydra-Thermal Body Wrap 1kg</t>
  </si>
  <si>
    <t>Hydra-Thermal Body Wrap 2kg</t>
  </si>
  <si>
    <t>Toning Mask (peel-off) 1kg</t>
  </si>
  <si>
    <t>Toning Mask (peel-off) 2kg</t>
  </si>
  <si>
    <t>Ice Tone Gel 250ml</t>
  </si>
  <si>
    <t>Ice Tone Gel 500ml</t>
  </si>
  <si>
    <t>Active Rub Muscle &amp; Joint Gel 250ml</t>
  </si>
  <si>
    <t>Active Rub Muscle &amp; Joint Gel 500ml</t>
  </si>
  <si>
    <t>Rescue &amp; Repair Moisturiser 250ml</t>
  </si>
  <si>
    <t>Rescue &amp; Repair Moisturiser 500ml</t>
  </si>
  <si>
    <t>Cellu-lose Contour Cream 250ml</t>
  </si>
  <si>
    <t>Cellu-lose Contour Cream 500ml</t>
  </si>
  <si>
    <t>Moisturising Body Butter 250 gram</t>
  </si>
  <si>
    <t>Moisturising Body Butter 500 gram</t>
  </si>
  <si>
    <t>Moisturising Body Butter 1kg</t>
  </si>
  <si>
    <t>Body Shield SPF25. 180ml</t>
  </si>
  <si>
    <t>Spa Hand Wash 500ml</t>
  </si>
  <si>
    <t>Revitalising Foot Soak 500ml</t>
  </si>
  <si>
    <t>Soothing Foot Gel 500ml</t>
  </si>
  <si>
    <t>Conditioning Foot Lotion 500ml</t>
  </si>
  <si>
    <t>3 Pumps</t>
  </si>
  <si>
    <t>1 Pump</t>
  </si>
  <si>
    <t>6 spritz</t>
  </si>
  <si>
    <t>6 Pumps</t>
  </si>
  <si>
    <t>2 Pumps</t>
  </si>
  <si>
    <t>4 Pumps</t>
  </si>
  <si>
    <t>Dessert spoon amount</t>
  </si>
  <si>
    <t>10 Drops</t>
  </si>
  <si>
    <t>4 Drops</t>
  </si>
  <si>
    <t>2 Drops</t>
  </si>
  <si>
    <t>x2 Teaspoon amount</t>
  </si>
  <si>
    <t>x2 Level 50ml scoops</t>
  </si>
  <si>
    <t>Full packet</t>
  </si>
  <si>
    <t>As required</t>
  </si>
  <si>
    <t>Full packet (can be halved)</t>
  </si>
  <si>
    <t>Tea spoon amount</t>
  </si>
  <si>
    <t>10p-50p amount</t>
  </si>
  <si>
    <t>6ml</t>
  </si>
  <si>
    <t>100gm</t>
  </si>
  <si>
    <t>EXFOLIATE</t>
  </si>
  <si>
    <t>CLEANSE</t>
  </si>
  <si>
    <t>EXTRACT</t>
  </si>
  <si>
    <t xml:space="preserve">MASSAGE  </t>
  </si>
  <si>
    <t>SERUM</t>
  </si>
  <si>
    <t>SERUM &amp; ELECTRICALS</t>
  </si>
  <si>
    <t>MASQUE</t>
  </si>
  <si>
    <t>PROTECT</t>
  </si>
  <si>
    <t>5ml</t>
  </si>
  <si>
    <t>C+ Bright Priming Moisturiser SPF30 250ml</t>
  </si>
  <si>
    <t>EXFOLIATION</t>
  </si>
  <si>
    <t>BODY MASSAGE</t>
  </si>
  <si>
    <t>BODY SERUM</t>
  </si>
  <si>
    <t>BODY WRAP / MASK</t>
  </si>
  <si>
    <t>MOISTURISE</t>
  </si>
  <si>
    <t>TARGET TREAT &amp; MOISTURISE</t>
  </si>
  <si>
    <t>HAND &amp; FOOT</t>
  </si>
  <si>
    <t>HYDROSOL</t>
  </si>
  <si>
    <t>products as needed.</t>
  </si>
  <si>
    <t xml:space="preserve"> using the highest cost product options. </t>
  </si>
  <si>
    <t>Please adjust the costs to your required</t>
  </si>
  <si>
    <t>TONE &amp; TARGET TREAT</t>
  </si>
  <si>
    <t>Target+ Decongest</t>
  </si>
  <si>
    <t>Target+ Resurface</t>
  </si>
  <si>
    <t>The prescriptive treatments are calculated</t>
  </si>
  <si>
    <t>Product Amount ml/grm</t>
  </si>
  <si>
    <r>
      <t xml:space="preserve">The product cost per use is automatically calculated based on our suggested amount used, in the </t>
    </r>
    <r>
      <rPr>
        <b/>
        <sz val="13"/>
        <color rgb="FF33CC33"/>
        <rFont val="Calibri"/>
        <family val="2"/>
        <scheme val="minor"/>
      </rPr>
      <t>Cost per use</t>
    </r>
    <r>
      <rPr>
        <sz val="13"/>
        <color theme="1"/>
        <rFont val="Calibri"/>
        <family val="2"/>
        <scheme val="minor"/>
      </rPr>
      <t xml:space="preserve"> column. </t>
    </r>
  </si>
  <si>
    <t>x2 5ml Scoops &amp; Oil</t>
  </si>
  <si>
    <t>Skincare pumps - approx. 1.5ml per full pump</t>
  </si>
  <si>
    <t>Massage oil pumps - approx. 1.5ml per full pump</t>
  </si>
  <si>
    <t>50ml Serum pumps - approx. 0.5ml</t>
  </si>
  <si>
    <t>Body product pumps - approx. 1.5ml per full pump</t>
  </si>
  <si>
    <t>Body Serum pumps - approx. 0.5ml per full pump</t>
  </si>
  <si>
    <t>Walnut sized amount</t>
  </si>
  <si>
    <t>x2 50ml Scoops</t>
  </si>
  <si>
    <t>x2 50ml Scoops per area</t>
  </si>
  <si>
    <t>2 Pumps per area</t>
  </si>
  <si>
    <t xml:space="preserve">2 Pumps  </t>
  </si>
  <si>
    <t xml:space="preserve">1 Pump </t>
  </si>
  <si>
    <t xml:space="preserve">Legs, Bums      &amp; Tum Treatment </t>
  </si>
  <si>
    <t>Body Glow!   Full Body Exfoliation</t>
  </si>
  <si>
    <t xml:space="preserve">Relaxing       Full Body Treatment </t>
  </si>
  <si>
    <t>Purifying    Back       Treatment</t>
  </si>
  <si>
    <t>Cryo Firm for Arms Bust Legs Stomach</t>
  </si>
  <si>
    <t>Cooling       Foot          Ritual</t>
  </si>
  <si>
    <t>Pre-extraction Gel</t>
  </si>
  <si>
    <t>Post-extraction Solution</t>
  </si>
  <si>
    <t>Clearing Aromatic Serum</t>
  </si>
  <si>
    <t>Clearing Face Massage Oil</t>
  </si>
  <si>
    <t>35ml</t>
  </si>
  <si>
    <t>500ml</t>
  </si>
  <si>
    <t>20cl (200ml)</t>
  </si>
  <si>
    <t>250gm</t>
  </si>
  <si>
    <t>1kg</t>
  </si>
  <si>
    <t>75g</t>
  </si>
  <si>
    <t>10g</t>
  </si>
  <si>
    <t>Packet - 30g</t>
  </si>
  <si>
    <t>Packet - 10g</t>
  </si>
  <si>
    <t xml:space="preserve">Micellar Cleanse Eye &amp; Lip </t>
  </si>
  <si>
    <t xml:space="preserve">Clear Cleanse </t>
  </si>
  <si>
    <t xml:space="preserve">Ultra Soothing Cleanser </t>
  </si>
  <si>
    <t xml:space="preserve">Soothing Cleanser </t>
  </si>
  <si>
    <t xml:space="preserve">Balancing Cleanser </t>
  </si>
  <si>
    <t xml:space="preserve">Dynamic Resurfacing Cleanser </t>
  </si>
  <si>
    <t xml:space="preserve">Clarifying Skin Wash </t>
  </si>
  <si>
    <t xml:space="preserve">Microfine Daily Exfoliant </t>
  </si>
  <si>
    <t xml:space="preserve">Exfoliating Scrub </t>
  </si>
  <si>
    <t xml:space="preserve">Enzyme Peel Exfoliant </t>
  </si>
  <si>
    <t xml:space="preserve">Resurfacing Cream Exfoliant 6% AHA </t>
  </si>
  <si>
    <t>Bio Cream Exfoliant 10% AHA</t>
  </si>
  <si>
    <t xml:space="preserve">Pre-extraction Gel </t>
  </si>
  <si>
    <t xml:space="preserve">Post-extraction Solution </t>
  </si>
  <si>
    <t>Soothing Face Massage Oil</t>
  </si>
  <si>
    <t xml:space="preserve">Delicate Face Massage Oil </t>
  </si>
  <si>
    <t xml:space="preserve">Revitalising Face Massage Oil </t>
  </si>
  <si>
    <t xml:space="preserve">Clearing Face Massage Oil </t>
  </si>
  <si>
    <t xml:space="preserve">Massage Cream </t>
  </si>
  <si>
    <t xml:space="preserve">Aqua-Mass Water Dispersable Oil </t>
  </si>
  <si>
    <t>Soothing Aromatic Serum No.1</t>
  </si>
  <si>
    <t>Calming Aromatic Serum No.2</t>
  </si>
  <si>
    <t>Clearing Aromatic Serum No.3</t>
  </si>
  <si>
    <t>Revitalising Aromatic Serum No.5</t>
  </si>
  <si>
    <t>Balancing Aromatic Serum No.4</t>
  </si>
  <si>
    <t>Rejuvenating Aromatic Serum No.6</t>
  </si>
  <si>
    <t>Oxygen Response Serum (+)</t>
  </si>
  <si>
    <t xml:space="preserve">Pigment Response Serum (+) </t>
  </si>
  <si>
    <t xml:space="preserve">Sebum Response Serum (+) </t>
  </si>
  <si>
    <t xml:space="preserve">Timeline Response Serum (+) </t>
  </si>
  <si>
    <t xml:space="preserve">Hydrating Serum (+) </t>
  </si>
  <si>
    <t xml:space="preserve">Brightening Serum (+) </t>
  </si>
  <si>
    <t xml:space="preserve">Firming Serum (+) </t>
  </si>
  <si>
    <t xml:space="preserve">Nourishing Serum </t>
  </si>
  <si>
    <t xml:space="preserve">Retinoid Renew Complex (+) </t>
  </si>
  <si>
    <t xml:space="preserve">Electro Gel (+/-) </t>
  </si>
  <si>
    <t xml:space="preserve">Soothing Masque </t>
  </si>
  <si>
    <t xml:space="preserve">Balancing Masque </t>
  </si>
  <si>
    <t xml:space="preserve">Purifying Masque </t>
  </si>
  <si>
    <t xml:space="preserve">Anti-oxidant Masque </t>
  </si>
  <si>
    <t xml:space="preserve">Refining Clay Masque </t>
  </si>
  <si>
    <t xml:space="preserve">Colloidal Oatmeal Masque </t>
  </si>
  <si>
    <t xml:space="preserve">Bio Peel-off Masque </t>
  </si>
  <si>
    <t xml:space="preserve">Brightening Peel-off Masque </t>
  </si>
  <si>
    <t xml:space="preserve">Cryogenic Peel-off Masque </t>
  </si>
  <si>
    <t xml:space="preserve">Clarifying Peel-off Masque </t>
  </si>
  <si>
    <t xml:space="preserve">Eye Contour Masque </t>
  </si>
  <si>
    <t xml:space="preserve">Lip Contour Masque </t>
  </si>
  <si>
    <t xml:space="preserve">Toning Mask </t>
  </si>
  <si>
    <t xml:space="preserve">Ultra Soothing Toner </t>
  </si>
  <si>
    <t xml:space="preserve">Soothing Toner </t>
  </si>
  <si>
    <t xml:space="preserve">Balancing Toner </t>
  </si>
  <si>
    <t xml:space="preserve">Purifying Toner </t>
  </si>
  <si>
    <t xml:space="preserve">Refining Eye Gel </t>
  </si>
  <si>
    <t xml:space="preserve">Nourishing Eye Complex </t>
  </si>
  <si>
    <t xml:space="preserve">Soothing Moisture Lotion </t>
  </si>
  <si>
    <t xml:space="preserve">Balancing Moisture Lotion </t>
  </si>
  <si>
    <t xml:space="preserve">Purifying Moisture Lotion </t>
  </si>
  <si>
    <t xml:space="preserve">Ultra Soothing Moisture Cream </t>
  </si>
  <si>
    <t xml:space="preserve">Soothing Moisture Cream </t>
  </si>
  <si>
    <t xml:space="preserve">Balancing Moisture Cream </t>
  </si>
  <si>
    <t xml:space="preserve">Purifying Moisture Cream </t>
  </si>
  <si>
    <t xml:space="preserve">Replenishing Neck Cream </t>
  </si>
  <si>
    <t xml:space="preserve">Morning Moisturiser </t>
  </si>
  <si>
    <t xml:space="preserve">Nourishing Night Cream </t>
  </si>
  <si>
    <t xml:space="preserve">Moisturising Day Cream SPF30 </t>
  </si>
  <si>
    <t xml:space="preserve">C+Bright Priming Moisturiser SPF30 </t>
  </si>
  <si>
    <t xml:space="preserve">Moisturising Solar Sheild SPF25 </t>
  </si>
  <si>
    <t xml:space="preserve">Daily Skin Defence SPF50 </t>
  </si>
  <si>
    <t xml:space="preserve">Seal &amp; Protect Moisturising Lip Balm </t>
  </si>
  <si>
    <t>Aroma Wax Candle (all)</t>
  </si>
  <si>
    <t>Anti-stress Body Massage Oil</t>
  </si>
  <si>
    <t>The treatments are costed based on the sizes in row B and gives an approximate costing for each facial.</t>
  </si>
  <si>
    <t>Eve Taylor® Facial Treatment Costings</t>
  </si>
  <si>
    <t>Eve Taylor® Spa Body Treatment Costings</t>
  </si>
  <si>
    <t>The treatments are costed based on the sizes in row B and gives an approximate costing for each body treatment.</t>
  </si>
  <si>
    <t>Size of product cost based on</t>
  </si>
  <si>
    <t>Eve Taylor® Retail Skincare Profit Calculator</t>
  </si>
  <si>
    <t>This profit calculator shows the trade price, trade price with VAT, and the RRP</t>
  </si>
  <si>
    <t>When sold at the full RRP you will see your returns in £ and % to help you visualise the profit you can make.</t>
  </si>
  <si>
    <t>Product dispensing key:</t>
  </si>
  <si>
    <t>PRODUCT</t>
  </si>
  <si>
    <t>SKU/CODE</t>
  </si>
  <si>
    <t>R.R.P</t>
  </si>
  <si>
    <t>BARCODE</t>
  </si>
  <si>
    <t>C + Bright Moisturiser SPF30</t>
  </si>
  <si>
    <t>Micro-Fine Daily Exfoliant</t>
  </si>
  <si>
    <t>Daily Defence Moisturiser SPF50</t>
  </si>
  <si>
    <t>Clearing Aromatic Serum (No.3)</t>
  </si>
  <si>
    <t>Balancing Aromatic Serum (No.4)</t>
  </si>
  <si>
    <t>Revitalising Aromatic Serum (No.5)</t>
  </si>
  <si>
    <t>Ultra Soothing Cleanser (Travel)</t>
  </si>
  <si>
    <t>Ultra Soothing Toner (Travel)</t>
  </si>
  <si>
    <t>Ultra Soothing Moisture Cream (Travel)</t>
  </si>
  <si>
    <t>Soothing Cleanser (Travel)</t>
  </si>
  <si>
    <t>Soothing Toner (Travel)</t>
  </si>
  <si>
    <t>Soothing Moisture Lotion (Travel)</t>
  </si>
  <si>
    <t>Balancing Cleanser (Travel)</t>
  </si>
  <si>
    <t>Balancing Toner (Travel)</t>
  </si>
  <si>
    <t>Balancing Moisture Lotion (Travel)</t>
  </si>
  <si>
    <t>Purifying Wash (Travel)</t>
  </si>
  <si>
    <t>KRPW50</t>
  </si>
  <si>
    <t>Purifying Toner (Travel)</t>
  </si>
  <si>
    <t>Purifying Moisture Lotion (Travel)</t>
  </si>
  <si>
    <t>Dynamic Resurfacing Cleanser (Travel)</t>
  </si>
  <si>
    <t>Dynamic Hydrating Toner (Travel)</t>
  </si>
  <si>
    <t>Clear Cleanse (Travel)</t>
  </si>
  <si>
    <t>KRSW50</t>
  </si>
  <si>
    <t>Exfoliating Scrub (Travel)</t>
  </si>
  <si>
    <t>Micro-fine Daily Exfoliant (Travel)</t>
  </si>
  <si>
    <t>Cleanse &amp; Refine Duo Kit</t>
  </si>
  <si>
    <t>Mens Wash &amp; Hydrate Duo Kit</t>
  </si>
  <si>
    <t>Overnight Skin Support</t>
  </si>
  <si>
    <t>TSAI</t>
  </si>
  <si>
    <t>Dry Body Brush</t>
  </si>
  <si>
    <t>Exfoliating Body Mitt</t>
  </si>
  <si>
    <t>Cellu-Lose Contour Cream</t>
  </si>
  <si>
    <t>Ice-Tone Leg &amp; Thigh Gel</t>
  </si>
  <si>
    <t>RACT1</t>
  </si>
  <si>
    <t>Anti-Stress Massage &amp; Bath</t>
  </si>
  <si>
    <t>Uplifting Massage &amp; Bath</t>
  </si>
  <si>
    <t>Detox Massage &amp; Bath</t>
  </si>
  <si>
    <t>Wellbeing Massage &amp; Bath</t>
  </si>
  <si>
    <t>Eliminating Body Serum No.11</t>
  </si>
  <si>
    <t>Anti-Stress Body Serum No.301</t>
  </si>
  <si>
    <t>Cellulite Body Serum No.302</t>
  </si>
  <si>
    <t>Replenishing Body Serum No.303</t>
  </si>
  <si>
    <t>Spa Duo - Anti-stress</t>
  </si>
  <si>
    <t>Spa Duo - Hand Care</t>
  </si>
  <si>
    <t>Spa Duo - Foot Care</t>
  </si>
  <si>
    <t>Synergy Duo - Comfort</t>
  </si>
  <si>
    <t>Synergy Duo - Sleepwell</t>
  </si>
  <si>
    <t>Synergy Duo - Winter</t>
  </si>
  <si>
    <t>Synergy Gel - Comfort</t>
  </si>
  <si>
    <t>Synergy Gel - Sleepwell</t>
  </si>
  <si>
    <t>Synergy Gel - Winter</t>
  </si>
  <si>
    <t>Relax and Self Indulgent Candle</t>
  </si>
  <si>
    <t>Inspiration Exhilaration Candle</t>
  </si>
  <si>
    <t>Frankincense &amp; Amber Candle</t>
  </si>
  <si>
    <t>Orange &amp; Clove (Non Massage)</t>
  </si>
  <si>
    <t>TUORC</t>
  </si>
  <si>
    <t>Relax &amp; Self Indulgent (3-Wick Candle)</t>
  </si>
  <si>
    <t>Inspiration Exhilaration (3-Wick Candle)</t>
  </si>
  <si>
    <t>Sensual &amp; Exotic (3-Wick Candle)</t>
  </si>
  <si>
    <t>Wild Fig &amp; Grape (3-Wick Candle)</t>
  </si>
  <si>
    <t>Romance Votive Candle Set</t>
  </si>
  <si>
    <t>Set</t>
  </si>
  <si>
    <t>Inspiration Votive Candle Set</t>
  </si>
  <si>
    <t>Serenity Votive Candle Set</t>
  </si>
  <si>
    <t>Inspiration Exhilaration Reed Diffuser</t>
  </si>
  <si>
    <t>Sensual &amp; Exotic Reed Diffuser</t>
  </si>
  <si>
    <t>Wild Fig &amp; Grape Reed Diffuser</t>
  </si>
  <si>
    <t>Hug In A Bottle Diffuser Blend</t>
  </si>
  <si>
    <t>Sleep Well Diffuser Blend</t>
  </si>
  <si>
    <t>A list of all retail product barcode numbers for those who use an EPOS system, with RRP.</t>
  </si>
  <si>
    <t>1. Professional Skincare Cost per use.</t>
  </si>
  <si>
    <t>2. Professional Spa Body Therapy Cost per use.</t>
  </si>
  <si>
    <t>5. Retail Skincare Profit Calculator.</t>
  </si>
  <si>
    <t>6. Retail Spa Body &amp; Aromazone Profit Calculator.</t>
  </si>
  <si>
    <t>8. Retail Skincare Cost per use and length of use.</t>
  </si>
  <si>
    <t>9. Retail Spa Body Therapy Cost per use and length of use.</t>
  </si>
  <si>
    <t>Eve Taylor® Retail Barcode List for EPOS</t>
  </si>
  <si>
    <t>7. Retail Barcodes for EPOS.</t>
  </si>
  <si>
    <t>Professional use products, Treatments, and Retail products, as well as help you determine profitability.</t>
  </si>
  <si>
    <t>10. Retail Aromazone Cost per use and length of use.</t>
  </si>
  <si>
    <t>Suggested R.R.P based on UK average</t>
  </si>
  <si>
    <t>*Use these treatment costings as an approximate guide and be mindful that you may use more/less product.</t>
  </si>
  <si>
    <t>Select which product area you wish to calculate costings from using the list below, or press the relevant</t>
  </si>
  <si>
    <r>
      <t xml:space="preserve">coloured tab at the bottom of this spreadsheet using the </t>
    </r>
    <r>
      <rPr>
        <b/>
        <sz val="14"/>
        <color rgb="FFFF0000"/>
        <rFont val="Calibri"/>
        <family val="2"/>
        <scheme val="minor"/>
      </rPr>
      <t>&lt; / &gt;</t>
    </r>
    <r>
      <rPr>
        <sz val="14"/>
        <color theme="1"/>
        <rFont val="Calibri"/>
        <family val="2"/>
        <scheme val="minor"/>
      </rPr>
      <t xml:space="preserve"> arrow buttons to select further tabs.</t>
    </r>
  </si>
  <si>
    <t>Product Size ml/gm</t>
  </si>
  <si>
    <r>
      <t xml:space="preserve">This cost per use calculator gives an </t>
    </r>
    <r>
      <rPr>
        <b/>
        <u/>
        <sz val="11"/>
        <color theme="1"/>
        <rFont val="Calibri"/>
        <family val="2"/>
        <scheme val="minor"/>
      </rPr>
      <t>approximate</t>
    </r>
    <r>
      <rPr>
        <sz val="11"/>
        <color theme="1"/>
        <rFont val="Calibri"/>
        <family val="2"/>
        <scheme val="minor"/>
      </rPr>
      <t xml:space="preserve"> costing for the use of retail aromazone products when using our suggested amount of product.</t>
    </r>
  </si>
  <si>
    <t>This financial resource has been created to help you determine your business costings for:</t>
  </si>
  <si>
    <t>Hydrosol atomisers - approx. 0.35ml per full spritz</t>
  </si>
  <si>
    <t>Hydrosol - general use</t>
  </si>
  <si>
    <t>Hydrosol - mix into peel-off mask</t>
  </si>
  <si>
    <t>45ml</t>
  </si>
  <si>
    <t xml:space="preserve">Hydrosols - mix into eye / lip contour masque </t>
  </si>
  <si>
    <t>Hydrosols - general use</t>
  </si>
  <si>
    <t>MASSAGE - TREATMENT ADD-ON</t>
  </si>
  <si>
    <t>General use</t>
  </si>
  <si>
    <t>HYDROSOLS - GENERAL USE</t>
  </si>
  <si>
    <t>HYDROSOLS - MIX INTO PEEL-OFF MASQUES</t>
  </si>
  <si>
    <t xml:space="preserve">6 spritz </t>
  </si>
  <si>
    <t>HYDROSOLS - MIX INTO EYE /LIP MASQUES</t>
  </si>
  <si>
    <t>Hydrosol 250ml</t>
  </si>
  <si>
    <t>Hydrosol 500ml</t>
  </si>
  <si>
    <t>Hydrosols - mix into peel-off face masque</t>
  </si>
  <si>
    <t>Salt &amp; Seaweed Scrub (mixed with Aqua-Mass Oil)</t>
  </si>
  <si>
    <t>Massage Cream</t>
  </si>
  <si>
    <t>Basil, sweet</t>
  </si>
  <si>
    <t>Benzoin (50% in DPE)</t>
  </si>
  <si>
    <t>Bergamot (distilled) FCF</t>
  </si>
  <si>
    <t>Black Pepper</t>
  </si>
  <si>
    <t>Cedarwood, Atlas</t>
  </si>
  <si>
    <t>Cedarwood, Virginian</t>
  </si>
  <si>
    <t>Chamomile, Blue/German</t>
  </si>
  <si>
    <t>Chamomile, Roman</t>
  </si>
  <si>
    <t>Cinnamon Leaf</t>
  </si>
  <si>
    <t>Citronella</t>
  </si>
  <si>
    <t>Clary Sage/Eye Bright</t>
  </si>
  <si>
    <t>Clove Bud</t>
  </si>
  <si>
    <t>Cypress</t>
  </si>
  <si>
    <t>Eucalyptus globulus</t>
  </si>
  <si>
    <t>Eucalyptus radiata</t>
  </si>
  <si>
    <t>Fennel, sweet</t>
  </si>
  <si>
    <t>Frankincense / Olibanum</t>
  </si>
  <si>
    <t>Galbanum</t>
  </si>
  <si>
    <t>Geranium, Chinese</t>
  </si>
  <si>
    <t>Geranium, Egyptian</t>
  </si>
  <si>
    <t>Grapefruit (Expressed)</t>
  </si>
  <si>
    <t>Ho Wood</t>
  </si>
  <si>
    <t>Jasmine (5% in Jojoba)</t>
  </si>
  <si>
    <t>Juniperberry</t>
  </si>
  <si>
    <t>Lavandin</t>
  </si>
  <si>
    <t>Lavender, Bulgarian</t>
  </si>
  <si>
    <t>Lavender, French</t>
  </si>
  <si>
    <t>Lavender, French (High)</t>
  </si>
  <si>
    <t>Lemon (Expressed)</t>
  </si>
  <si>
    <t>Lemon (Distilled)</t>
  </si>
  <si>
    <t>Lemongrass</t>
  </si>
  <si>
    <t>Lime</t>
  </si>
  <si>
    <t>Litsea Cueba / May Chang</t>
  </si>
  <si>
    <t>Mandarin</t>
  </si>
  <si>
    <t>Marjoram, sweet</t>
  </si>
  <si>
    <t>Myrrh</t>
  </si>
  <si>
    <t>Neroli (5% in Jojoba)</t>
  </si>
  <si>
    <t>Niaouli</t>
  </si>
  <si>
    <t>Orange, sweet</t>
  </si>
  <si>
    <t>Palmarosa</t>
  </si>
  <si>
    <t>Patchouli</t>
  </si>
  <si>
    <t>Peppermint / Balm mint</t>
  </si>
  <si>
    <t>Petigrain, Bigarade</t>
  </si>
  <si>
    <t>Pine Needle, Scots</t>
  </si>
  <si>
    <t>Ravensara</t>
  </si>
  <si>
    <t>Rose Otto (5% in Jojoba)</t>
  </si>
  <si>
    <t>Rosemary CT: Camphor</t>
  </si>
  <si>
    <t>Sage, Dalmation</t>
  </si>
  <si>
    <t>Spearmint</t>
  </si>
  <si>
    <t>Tea Tree</t>
  </si>
  <si>
    <t>Ylang-ylang, 3</t>
  </si>
  <si>
    <t>Ylang-ylang, 1</t>
  </si>
  <si>
    <t>OBAS</t>
  </si>
  <si>
    <t>OBEN</t>
  </si>
  <si>
    <t>OBER</t>
  </si>
  <si>
    <t>OBLP</t>
  </si>
  <si>
    <t>OCDA</t>
  </si>
  <si>
    <t>OCDW</t>
  </si>
  <si>
    <t>OCHG</t>
  </si>
  <si>
    <t>OCHR</t>
  </si>
  <si>
    <t>OCNL</t>
  </si>
  <si>
    <t>OCIT</t>
  </si>
  <si>
    <t>OCLS</t>
  </si>
  <si>
    <t>OCLB</t>
  </si>
  <si>
    <t>OCYP</t>
  </si>
  <si>
    <t>OEUG</t>
  </si>
  <si>
    <t>OEUR</t>
  </si>
  <si>
    <t>OSWF</t>
  </si>
  <si>
    <t>OFRA</t>
  </si>
  <si>
    <t>OGAL</t>
  </si>
  <si>
    <t>OGEC</t>
  </si>
  <si>
    <t>OGER</t>
  </si>
  <si>
    <t>OGRA</t>
  </si>
  <si>
    <t>OBDR</t>
  </si>
  <si>
    <t>OJAB</t>
  </si>
  <si>
    <t>OJUN</t>
  </si>
  <si>
    <t>OLAD</t>
  </si>
  <si>
    <t>OLAB</t>
  </si>
  <si>
    <t>OLAV</t>
  </si>
  <si>
    <t>OLAH</t>
  </si>
  <si>
    <t>OLMN</t>
  </si>
  <si>
    <t>OLMD</t>
  </si>
  <si>
    <t>OLMG</t>
  </si>
  <si>
    <t>OLIM</t>
  </si>
  <si>
    <t>OLIT</t>
  </si>
  <si>
    <t>OMAN</t>
  </si>
  <si>
    <t>OMAS</t>
  </si>
  <si>
    <t>OMYR</t>
  </si>
  <si>
    <t>ONEB</t>
  </si>
  <si>
    <t>ONIA</t>
  </si>
  <si>
    <t>OORS</t>
  </si>
  <si>
    <t>OPAL</t>
  </si>
  <si>
    <t>OPAT</t>
  </si>
  <si>
    <t>OPEP</t>
  </si>
  <si>
    <t>OPET</t>
  </si>
  <si>
    <t>OPIN</t>
  </si>
  <si>
    <t>ORAV</t>
  </si>
  <si>
    <t>OROB</t>
  </si>
  <si>
    <t>OROY</t>
  </si>
  <si>
    <t>OSAG</t>
  </si>
  <si>
    <t>OSPE</t>
  </si>
  <si>
    <t>OTEA</t>
  </si>
  <si>
    <t>OYL3</t>
  </si>
  <si>
    <t>OYLG</t>
  </si>
  <si>
    <t>ESSENTIAL OILS</t>
  </si>
  <si>
    <t>Eve Taylor® Retail Spa Body, Aromazone &amp; Essential Oils Profit Calculator</t>
  </si>
  <si>
    <t>Pea sized amount</t>
  </si>
  <si>
    <t>Toner/Hydrosol atomisers - approx. 0.35ml per spritz</t>
  </si>
  <si>
    <t>Potential uses per product</t>
  </si>
  <si>
    <t>Should you use more / less product that we suggest, please adjust the amount used in column E.</t>
  </si>
  <si>
    <t>Ultra Soothing Cleanser 50ml Travel</t>
  </si>
  <si>
    <t>Ultra Soothing Cleanser 200ml</t>
  </si>
  <si>
    <t>Luminous Lift Neck Treatment</t>
  </si>
  <si>
    <t>Glow          Facial</t>
  </si>
  <si>
    <t>Velvety Massage Balm</t>
  </si>
  <si>
    <t>Almond sized amount</t>
  </si>
  <si>
    <t>SATIN SMOOTH</t>
  </si>
  <si>
    <t>Satin Smooth Body Wash 180ml</t>
  </si>
  <si>
    <t>Satin Smooth Body Polish 180gm</t>
  </si>
  <si>
    <t>Satin Smooth Body Cream 180ml</t>
  </si>
  <si>
    <t>Satin Smooth Body Wash</t>
  </si>
  <si>
    <t>Satin Smooth Body Polish</t>
  </si>
  <si>
    <t>Satin Smooth Body Cream</t>
  </si>
  <si>
    <t>RSSG</t>
  </si>
  <si>
    <t>KRSBP180</t>
  </si>
  <si>
    <t>KRSSMC180</t>
  </si>
  <si>
    <r>
      <t xml:space="preserve">Profit </t>
    </r>
    <r>
      <rPr>
        <b/>
        <sz val="8"/>
        <color theme="1"/>
        <rFont val="Calibri"/>
        <family val="2"/>
        <scheme val="minor"/>
      </rPr>
      <t>(overheads and consumables not included)</t>
    </r>
  </si>
  <si>
    <t>Facial Products needed for treatment</t>
  </si>
  <si>
    <t>Spa Body Therapy Products needed for treatment</t>
  </si>
  <si>
    <t>SKINCARE/MISCELLANEOUS PRODUCTS</t>
  </si>
  <si>
    <t>Coconut Oil</t>
  </si>
  <si>
    <t>Colloidal Activator</t>
  </si>
  <si>
    <t>Nourishing Cuticle Oil</t>
  </si>
  <si>
    <t xml:space="preserve">13ml </t>
  </si>
  <si>
    <t>Nourishing Cuticle Oil 13ml</t>
  </si>
  <si>
    <t>Up to 10 drops</t>
  </si>
  <si>
    <t>Winter Rescue Hand Treatment</t>
  </si>
  <si>
    <t>Yuletide          De-stress Treatment</t>
  </si>
  <si>
    <t>Winter          Warmer Treatment</t>
  </si>
  <si>
    <t>Metal Eye Massage Roller</t>
  </si>
  <si>
    <t>KRES</t>
  </si>
  <si>
    <t>KRNCO10</t>
  </si>
  <si>
    <t>13ml</t>
  </si>
  <si>
    <t>Cotton Moisture Gloves</t>
  </si>
  <si>
    <t>KRCG</t>
  </si>
  <si>
    <t>Pair</t>
  </si>
  <si>
    <t>Nail File</t>
  </si>
  <si>
    <t>KRNB</t>
  </si>
  <si>
    <t>Cotton Moisture Socks</t>
  </si>
  <si>
    <t>KRCS</t>
  </si>
  <si>
    <t>Seal &amp; Protect Lip Balm 10g</t>
  </si>
  <si>
    <t>Seal &amp; Protect Lip Balm 10 gram</t>
  </si>
  <si>
    <t>3-4 Drops</t>
  </si>
  <si>
    <t>Micellar Cleanse Eye &amp; Lip (Travel)</t>
  </si>
  <si>
    <t>Clarifying Skin Wash (Travel)</t>
  </si>
  <si>
    <t>ET Men Daily Face Wash (Travel)</t>
  </si>
  <si>
    <t>ET Men Hydrating Face Balm (Travel)</t>
  </si>
  <si>
    <t>Teen Clearing Skin Wash (Travel)</t>
  </si>
  <si>
    <t>Teen Clearing Skin Lotion (Travel)</t>
  </si>
  <si>
    <t>Teen Anti-Shine Balm (Travel)</t>
  </si>
  <si>
    <t>Reflection Votive Candle Set</t>
  </si>
  <si>
    <t xml:space="preserve">Seal &amp; Protect Lip Balm </t>
  </si>
  <si>
    <t>Target+            Eye Bright</t>
  </si>
  <si>
    <t>Target+     Soothe</t>
  </si>
  <si>
    <t>Target+             Lip Smooth</t>
  </si>
  <si>
    <t xml:space="preserve">Target+  Quench </t>
  </si>
  <si>
    <t>Target+       Glow</t>
  </si>
  <si>
    <t>Hydrate           Facial</t>
  </si>
  <si>
    <t>Relaxing    Hand              Ritual</t>
  </si>
  <si>
    <t>Nourishing Hand Cream 250ml</t>
  </si>
  <si>
    <t>Nourishing Hand Cream</t>
  </si>
  <si>
    <t>KRNHC100</t>
  </si>
  <si>
    <t>Nourishing Hand Cream (travel)</t>
  </si>
  <si>
    <t>KRNHC50</t>
  </si>
  <si>
    <t>Springtime Serenity Facial</t>
  </si>
  <si>
    <t>Welcome to the Eve Taylor London Cost Calculator - Valid from May 2025</t>
  </si>
  <si>
    <t>Nourishing Hand Cream 100ml</t>
  </si>
  <si>
    <t>Nourishing Hand Cream 50ml (travel)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</si>
</sst>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164" formatCode="&quot;£&quot;#,##0.00"/>
    <numFmt numFmtId="165" formatCode="[$£]#,##0.00"/>
    <numFmt numFmtId="166" formatCode="[$£-452]#,##0.00"/>
  </numFmts>
  <fonts count="5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 Narrow"/>
      <family val="2"/>
    </font>
    <font>
      <b/>
      <sz val="11"/>
      <color rgb="FFFF0000"/>
      <name val="Calibri"/>
      <family val="2"/>
      <scheme val="minor"/>
    </font>
    <font>
      <b/>
      <sz val="14"/>
      <name val="Century Gothic"/>
      <family val="2"/>
    </font>
    <font>
      <b/>
      <sz val="11"/>
      <color rgb="FF33CC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3"/>
      <color theme="1"/>
      <name val="Calibri"/>
      <family val="2"/>
      <scheme val="minor"/>
    </font>
    <font>
      <b/>
      <sz val="13"/>
      <color rgb="FF33CC33"/>
      <name val="Calibri"/>
      <family val="2"/>
      <scheme val="minor"/>
    </font>
    <font>
      <sz val="14"/>
      <color rgb="FF000000"/>
      <name val="Calibri"/>
      <family val="2"/>
    </font>
    <font>
      <sz val="14"/>
      <color rgb="FF000000"/>
      <name val="&quot;Gill Sans MT&quot;"/>
    </font>
    <font>
      <sz val="14"/>
      <color rgb="FF000000"/>
      <name val="&quot;GoudyOlSt BT&quot;"/>
    </font>
    <font>
      <sz val="10"/>
      <color rgb="FF000000"/>
      <name val="&quot;GoudyOlSt BT&quot;"/>
    </font>
    <font>
      <sz val="16"/>
      <color rgb="FF000000"/>
      <name val="Calibri"/>
      <family val="2"/>
    </font>
    <font>
      <sz val="16"/>
      <color rgb="FF000000"/>
      <name val="Calibri"/>
      <family val="2"/>
      <scheme val="minor"/>
    </font>
    <font>
      <sz val="12"/>
      <color rgb="FF000000"/>
      <name val="&quot;Gill Sans MT&quot;"/>
    </font>
    <font>
      <sz val="10"/>
      <color rgb="FF000000"/>
      <name val="&quot;Gill Sans MT&quot;"/>
    </font>
    <font>
      <b/>
      <sz val="12"/>
      <color rgb="FF000000"/>
      <name val="&quot;Gill Sans MT&quot;"/>
    </font>
    <font>
      <b/>
      <sz val="14"/>
      <color rgb="FF000000"/>
      <name val="&quot;Gill Sans MT&quot;"/>
    </font>
    <font>
      <sz val="12"/>
      <color rgb="FF000000"/>
      <name val="&quot;GoudyOlSt BT&quot;"/>
    </font>
    <font>
      <sz val="12"/>
      <color rgb="FFDD0806"/>
      <name val="&quot;Gill Sans MT&quot;"/>
    </font>
    <font>
      <b/>
      <sz val="11"/>
      <name val="Calibri"/>
      <family val="2"/>
      <scheme val="minor"/>
    </font>
    <font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BB1B5"/>
      <name val="Calibri"/>
      <family val="2"/>
    </font>
    <font>
      <b/>
      <sz val="11"/>
      <color rgb="FF24A8A8"/>
      <name val="Calibri"/>
      <family val="2"/>
    </font>
    <font>
      <b/>
      <sz val="11"/>
      <color rgb="FF24A1B2"/>
      <name val="Calibri"/>
      <family val="2"/>
    </font>
    <font>
      <sz val="11"/>
      <color theme="1"/>
      <name val="Calibri"/>
      <family val="2"/>
    </font>
    <font>
      <b/>
      <sz val="11"/>
      <color rgb="FF129BAE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04C8B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2CA9BA"/>
      <name val="Calibri"/>
      <family val="2"/>
    </font>
    <font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00CC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/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2" fillId="0" borderId="0" xfId="0" applyFont="1" applyAlignment="1">
      <alignment horizontal="center"/>
    </xf>
    <xf numFmtId="164" fontId="0" fillId="3" borderId="1" xfId="0" applyNumberFormat="1" applyFill="1" applyBorder="1" applyAlignment="1">
      <alignment horizontal="right"/>
    </xf>
    <xf numFmtId="164" fontId="0" fillId="3" borderId="1" xfId="0" applyNumberFormat="1" applyFill="1" applyBorder="1"/>
    <xf numFmtId="0" fontId="1" fillId="5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4" borderId="1" xfId="0" applyFont="1" applyFill="1" applyBorder="1"/>
    <xf numFmtId="0" fontId="1" fillId="11" borderId="1" xfId="0" applyFont="1" applyFill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/>
    <xf numFmtId="0" fontId="0" fillId="3" borderId="1" xfId="0" applyFill="1" applyBorder="1"/>
    <xf numFmtId="0" fontId="7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wrapText="1"/>
    </xf>
    <xf numFmtId="164" fontId="8" fillId="4" borderId="1" xfId="0" applyNumberFormat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1" fillId="12" borderId="1" xfId="0" applyFont="1" applyFill="1" applyBorder="1"/>
    <xf numFmtId="0" fontId="0" fillId="4" borderId="1" xfId="0" applyFill="1" applyBorder="1"/>
    <xf numFmtId="0" fontId="8" fillId="3" borderId="1" xfId="0" applyFont="1" applyFill="1" applyBorder="1" applyAlignment="1">
      <alignment horizontal="center" wrapText="1"/>
    </xf>
    <xf numFmtId="164" fontId="8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164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6" fillId="4" borderId="0" xfId="0" applyFont="1" applyFill="1"/>
    <xf numFmtId="0" fontId="10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7" borderId="6" xfId="0" applyFont="1" applyFill="1" applyBorder="1"/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1" fillId="8" borderId="1" xfId="0" applyNumberFormat="1" applyFont="1" applyFill="1" applyBorder="1"/>
    <xf numFmtId="1" fontId="1" fillId="9" borderId="1" xfId="0" applyNumberFormat="1" applyFont="1" applyFill="1" applyBorder="1"/>
    <xf numFmtId="1" fontId="1" fillId="10" borderId="1" xfId="0" applyNumberFormat="1" applyFont="1" applyFill="1" applyBorder="1"/>
    <xf numFmtId="1" fontId="1" fillId="4" borderId="1" xfId="0" applyNumberFormat="1" applyFont="1" applyFill="1" applyBorder="1"/>
    <xf numFmtId="1" fontId="1" fillId="5" borderId="1" xfId="0" applyNumberFormat="1" applyFont="1" applyFill="1" applyBorder="1"/>
    <xf numFmtId="1" fontId="1" fillId="11" borderId="1" xfId="0" applyNumberFormat="1" applyFont="1" applyFill="1" applyBorder="1"/>
    <xf numFmtId="1" fontId="1" fillId="12" borderId="1" xfId="0" applyNumberFormat="1" applyFont="1" applyFill="1" applyBorder="1"/>
    <xf numFmtId="0" fontId="0" fillId="0" borderId="0" xfId="0" applyAlignment="1">
      <alignment horizontal="left"/>
    </xf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" fontId="0" fillId="13" borderId="1" xfId="0" applyNumberForma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1" fillId="14" borderId="1" xfId="0" applyNumberFormat="1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9" fillId="0" borderId="0" xfId="1" applyFont="1"/>
    <xf numFmtId="0" fontId="20" fillId="0" borderId="0" xfId="0" applyFont="1"/>
    <xf numFmtId="0" fontId="21" fillId="0" borderId="0" xfId="0" applyFont="1"/>
    <xf numFmtId="165" fontId="23" fillId="0" borderId="10" xfId="0" applyNumberFormat="1" applyFont="1" applyBorder="1" applyAlignment="1">
      <alignment horizontal="center"/>
    </xf>
    <xf numFmtId="165" fontId="23" fillId="0" borderId="11" xfId="0" applyNumberFormat="1" applyFont="1" applyBorder="1" applyAlignment="1">
      <alignment horizontal="center"/>
    </xf>
    <xf numFmtId="0" fontId="22" fillId="0" borderId="11" xfId="0" applyFont="1" applyBorder="1"/>
    <xf numFmtId="0" fontId="22" fillId="0" borderId="12" xfId="0" applyFont="1" applyBorder="1"/>
    <xf numFmtId="165" fontId="23" fillId="0" borderId="13" xfId="0" applyNumberFormat="1" applyFont="1" applyBorder="1" applyAlignment="1">
      <alignment horizontal="center"/>
    </xf>
    <xf numFmtId="165" fontId="23" fillId="0" borderId="14" xfId="0" applyNumberFormat="1" applyFont="1" applyBorder="1" applyAlignment="1">
      <alignment horizontal="center"/>
    </xf>
    <xf numFmtId="165" fontId="23" fillId="15" borderId="14" xfId="0" applyNumberFormat="1" applyFont="1" applyFill="1" applyBorder="1" applyAlignment="1">
      <alignment horizontal="center"/>
    </xf>
    <xf numFmtId="165" fontId="23" fillId="15" borderId="13" xfId="0" applyNumberFormat="1" applyFont="1" applyFill="1" applyBorder="1" applyAlignment="1">
      <alignment horizontal="center"/>
    </xf>
    <xf numFmtId="165" fontId="23" fillId="0" borderId="1" xfId="0" applyNumberFormat="1" applyFont="1" applyBorder="1" applyAlignment="1">
      <alignment horizontal="center"/>
    </xf>
    <xf numFmtId="0" fontId="0" fillId="3" borderId="0" xfId="0" applyFill="1"/>
    <xf numFmtId="0" fontId="0" fillId="2" borderId="3" xfId="0" applyFill="1" applyBorder="1" applyAlignment="1">
      <alignment horizontal="center"/>
    </xf>
    <xf numFmtId="0" fontId="0" fillId="0" borderId="5" xfId="0" applyBorder="1" applyAlignment="1">
      <alignment horizontal="center"/>
    </xf>
    <xf numFmtId="8" fontId="24" fillId="0" borderId="1" xfId="0" applyNumberFormat="1" applyFont="1" applyBorder="1" applyAlignment="1">
      <alignment horizontal="center" wrapText="1"/>
    </xf>
    <xf numFmtId="8" fontId="24" fillId="16" borderId="1" xfId="0" applyNumberFormat="1" applyFont="1" applyFill="1" applyBorder="1" applyAlignment="1">
      <alignment horizontal="center" wrapText="1"/>
    </xf>
    <xf numFmtId="0" fontId="22" fillId="0" borderId="16" xfId="0" applyFont="1" applyBorder="1"/>
    <xf numFmtId="165" fontId="23" fillId="0" borderId="17" xfId="0" applyNumberFormat="1" applyFont="1" applyBorder="1" applyAlignment="1">
      <alignment horizontal="center"/>
    </xf>
    <xf numFmtId="8" fontId="24" fillId="0" borderId="5" xfId="0" applyNumberFormat="1" applyFont="1" applyBorder="1" applyAlignment="1">
      <alignment horizontal="center" wrapText="1"/>
    </xf>
    <xf numFmtId="0" fontId="25" fillId="0" borderId="0" xfId="0" applyFont="1" applyAlignment="1">
      <alignment horizontal="left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horizontal="center"/>
    </xf>
    <xf numFmtId="165" fontId="17" fillId="0" borderId="0" xfId="0" applyNumberFormat="1" applyFont="1"/>
    <xf numFmtId="0" fontId="28" fillId="0" borderId="0" xfId="0" applyFont="1" applyAlignment="1">
      <alignment horizontal="center"/>
    </xf>
    <xf numFmtId="0" fontId="34" fillId="0" borderId="0" xfId="0" applyFont="1"/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5" fillId="0" borderId="0" xfId="0" applyFont="1"/>
    <xf numFmtId="0" fontId="37" fillId="0" borderId="0" xfId="0" applyFont="1"/>
    <xf numFmtId="0" fontId="33" fillId="0" borderId="0" xfId="0" applyFont="1"/>
    <xf numFmtId="0" fontId="38" fillId="0" borderId="0" xfId="0" applyFont="1" applyAlignment="1">
      <alignment horizontal="center"/>
    </xf>
    <xf numFmtId="0" fontId="9" fillId="3" borderId="1" xfId="0" applyFont="1" applyFill="1" applyBorder="1"/>
    <xf numFmtId="164" fontId="9" fillId="3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/>
    <xf numFmtId="164" fontId="0" fillId="3" borderId="1" xfId="0" applyNumberForma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13" borderId="1" xfId="0" applyFont="1" applyFill="1" applyBorder="1"/>
    <xf numFmtId="0" fontId="7" fillId="13" borderId="1" xfId="0" applyFont="1" applyFill="1" applyBorder="1" applyAlignment="1">
      <alignment horizontal="center" wrapText="1"/>
    </xf>
    <xf numFmtId="0" fontId="1" fillId="13" borderId="1" xfId="0" applyFont="1" applyFill="1" applyBorder="1"/>
    <xf numFmtId="0" fontId="0" fillId="13" borderId="1" xfId="0" applyFill="1" applyBorder="1" applyAlignment="1">
      <alignment horizontal="center" vertical="center"/>
    </xf>
    <xf numFmtId="8" fontId="0" fillId="13" borderId="1" xfId="0" applyNumberFormat="1" applyFill="1" applyBorder="1" applyAlignment="1">
      <alignment horizontal="center" vertical="center"/>
    </xf>
    <xf numFmtId="164" fontId="0" fillId="13" borderId="1" xfId="0" applyNumberFormat="1" applyFill="1" applyBorder="1" applyAlignment="1">
      <alignment horizontal="center" vertical="center"/>
    </xf>
    <xf numFmtId="0" fontId="39" fillId="13" borderId="1" xfId="0" applyFont="1" applyFill="1" applyBorder="1"/>
    <xf numFmtId="164" fontId="9" fillId="13" borderId="1" xfId="0" applyNumberFormat="1" applyFont="1" applyFill="1" applyBorder="1" applyAlignment="1">
      <alignment horizontal="center" vertical="center"/>
    </xf>
    <xf numFmtId="0" fontId="0" fillId="13" borderId="1" xfId="0" applyFill="1" applyBorder="1"/>
    <xf numFmtId="164" fontId="0" fillId="13" borderId="1" xfId="0" applyNumberFormat="1" applyFill="1" applyBorder="1" applyAlignment="1">
      <alignment horizontal="center"/>
    </xf>
    <xf numFmtId="0" fontId="39" fillId="13" borderId="1" xfId="0" applyFont="1" applyFill="1" applyBorder="1" applyAlignment="1">
      <alignment horizontal="left" wrapText="1"/>
    </xf>
    <xf numFmtId="0" fontId="0" fillId="13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/>
    </xf>
    <xf numFmtId="8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25" xfId="0" applyFont="1" applyFill="1" applyBorder="1" applyAlignment="1">
      <alignment horizontal="center"/>
    </xf>
    <xf numFmtId="0" fontId="1" fillId="6" borderId="26" xfId="0" applyFont="1" applyFill="1" applyBorder="1" applyAlignment="1">
      <alignment horizontal="center"/>
    </xf>
    <xf numFmtId="0" fontId="1" fillId="6" borderId="27" xfId="0" applyFont="1" applyFill="1" applyBorder="1" applyAlignment="1">
      <alignment horizontal="center"/>
    </xf>
    <xf numFmtId="8" fontId="6" fillId="18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0" fontId="1" fillId="1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164" fontId="6" fillId="10" borderId="1" xfId="0" applyNumberFormat="1" applyFont="1" applyFill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40" fillId="0" borderId="0" xfId="0" applyFont="1" applyAlignment="1">
      <alignment vertical="center"/>
    </xf>
    <xf numFmtId="0" fontId="1" fillId="13" borderId="1" xfId="0" applyFon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0" fontId="0" fillId="4" borderId="4" xfId="0" applyFill="1" applyBorder="1"/>
    <xf numFmtId="0" fontId="0" fillId="4" borderId="5" xfId="0" applyFill="1" applyBorder="1"/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 vertical="center"/>
    </xf>
    <xf numFmtId="0" fontId="22" fillId="0" borderId="0" xfId="0" applyFont="1"/>
    <xf numFmtId="0" fontId="41" fillId="0" borderId="0" xfId="0" applyFont="1"/>
    <xf numFmtId="0" fontId="23" fillId="0" borderId="0" xfId="0" applyFont="1"/>
    <xf numFmtId="0" fontId="42" fillId="0" borderId="0" xfId="0" applyFont="1" applyAlignment="1">
      <alignment horizontal="center"/>
    </xf>
    <xf numFmtId="0" fontId="22" fillId="0" borderId="9" xfId="0" applyFont="1" applyBorder="1" applyAlignment="1">
      <alignment horizontal="center"/>
    </xf>
    <xf numFmtId="165" fontId="22" fillId="0" borderId="9" xfId="0" applyNumberFormat="1" applyFont="1" applyBorder="1" applyAlignment="1">
      <alignment horizontal="center"/>
    </xf>
    <xf numFmtId="166" fontId="23" fillId="5" borderId="1" xfId="0" applyNumberFormat="1" applyFont="1" applyFill="1" applyBorder="1" applyAlignment="1">
      <alignment horizontal="center"/>
    </xf>
    <xf numFmtId="9" fontId="23" fillId="5" borderId="1" xfId="0" applyNumberFormat="1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165" fontId="22" fillId="0" borderId="10" xfId="0" applyNumberFormat="1" applyFont="1" applyBorder="1" applyAlignment="1">
      <alignment horizontal="center"/>
    </xf>
    <xf numFmtId="0" fontId="22" fillId="0" borderId="18" xfId="0" applyFont="1" applyBorder="1"/>
    <xf numFmtId="0" fontId="22" fillId="0" borderId="19" xfId="0" applyFont="1" applyBorder="1" applyAlignment="1">
      <alignment horizontal="center"/>
    </xf>
    <xf numFmtId="165" fontId="22" fillId="0" borderId="0" xfId="0" applyNumberFormat="1" applyFont="1"/>
    <xf numFmtId="165" fontId="43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left"/>
    </xf>
    <xf numFmtId="165" fontId="0" fillId="0" borderId="0" xfId="0" applyNumberFormat="1"/>
    <xf numFmtId="0" fontId="22" fillId="0" borderId="11" xfId="0" applyFont="1" applyBorder="1" applyAlignment="1">
      <alignment horizontal="left"/>
    </xf>
    <xf numFmtId="0" fontId="45" fillId="0" borderId="10" xfId="0" applyFont="1" applyBorder="1" applyAlignment="1">
      <alignment horizontal="center"/>
    </xf>
    <xf numFmtId="0" fontId="22" fillId="0" borderId="20" xfId="0" applyFont="1" applyBorder="1" applyAlignment="1">
      <alignment horizontal="left"/>
    </xf>
    <xf numFmtId="0" fontId="22" fillId="15" borderId="12" xfId="0" applyFont="1" applyFill="1" applyBorder="1" applyAlignment="1">
      <alignment horizontal="left"/>
    </xf>
    <xf numFmtId="0" fontId="22" fillId="15" borderId="10" xfId="0" applyFont="1" applyFill="1" applyBorder="1" applyAlignment="1">
      <alignment horizontal="center"/>
    </xf>
    <xf numFmtId="165" fontId="22" fillId="17" borderId="10" xfId="0" applyNumberFormat="1" applyFont="1" applyFill="1" applyBorder="1" applyAlignment="1">
      <alignment horizontal="center"/>
    </xf>
    <xf numFmtId="0" fontId="22" fillId="0" borderId="18" xfId="0" applyFont="1" applyBorder="1" applyAlignment="1">
      <alignment horizontal="left"/>
    </xf>
    <xf numFmtId="0" fontId="45" fillId="0" borderId="11" xfId="0" applyFont="1" applyBorder="1"/>
    <xf numFmtId="0" fontId="45" fillId="0" borderId="9" xfId="0" applyFont="1" applyBorder="1" applyAlignment="1">
      <alignment horizontal="center"/>
    </xf>
    <xf numFmtId="0" fontId="45" fillId="0" borderId="12" xfId="0" applyFont="1" applyBorder="1"/>
    <xf numFmtId="0" fontId="22" fillId="0" borderId="21" xfId="0" applyFont="1" applyBorder="1" applyAlignment="1">
      <alignment horizontal="center"/>
    </xf>
    <xf numFmtId="0" fontId="22" fillId="15" borderId="1" xfId="0" applyFont="1" applyFill="1" applyBorder="1" applyAlignment="1">
      <alignment horizontal="left"/>
    </xf>
    <xf numFmtId="0" fontId="22" fillId="15" borderId="1" xfId="0" applyFont="1" applyFill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15" borderId="11" xfId="0" applyFont="1" applyFill="1" applyBorder="1" applyAlignment="1">
      <alignment horizontal="center"/>
    </xf>
    <xf numFmtId="0" fontId="22" fillId="15" borderId="11" xfId="0" applyFont="1" applyFill="1" applyBorder="1" applyAlignment="1">
      <alignment horizontal="left"/>
    </xf>
    <xf numFmtId="165" fontId="22" fillId="17" borderId="11" xfId="0" applyNumberFormat="1" applyFont="1" applyFill="1" applyBorder="1" applyAlignment="1">
      <alignment horizontal="center"/>
    </xf>
    <xf numFmtId="0" fontId="22" fillId="15" borderId="9" xfId="0" applyFont="1" applyFill="1" applyBorder="1" applyAlignment="1">
      <alignment horizontal="center"/>
    </xf>
    <xf numFmtId="165" fontId="22" fillId="15" borderId="9" xfId="0" applyNumberFormat="1" applyFont="1" applyFill="1" applyBorder="1" applyAlignment="1">
      <alignment horizontal="center"/>
    </xf>
    <xf numFmtId="0" fontId="22" fillId="15" borderId="12" xfId="0" applyFont="1" applyFill="1" applyBorder="1"/>
    <xf numFmtId="0" fontId="44" fillId="0" borderId="1" xfId="0" applyFont="1" applyBorder="1" applyAlignment="1">
      <alignment horizontal="center"/>
    </xf>
    <xf numFmtId="166" fontId="23" fillId="5" borderId="6" xfId="0" applyNumberFormat="1" applyFont="1" applyFill="1" applyBorder="1" applyAlignment="1">
      <alignment horizontal="center"/>
    </xf>
    <xf numFmtId="0" fontId="42" fillId="0" borderId="1" xfId="0" applyFont="1" applyBorder="1" applyAlignment="1">
      <alignment horizontal="center"/>
    </xf>
    <xf numFmtId="0" fontId="43" fillId="0" borderId="1" xfId="0" applyFont="1" applyBorder="1" applyAlignment="1">
      <alignment horizontal="center"/>
    </xf>
    <xf numFmtId="0" fontId="1" fillId="19" borderId="1" xfId="0" applyFont="1" applyFill="1" applyBorder="1"/>
    <xf numFmtId="0" fontId="1" fillId="20" borderId="1" xfId="0" applyFont="1" applyFill="1" applyBorder="1"/>
    <xf numFmtId="0" fontId="22" fillId="15" borderId="11" xfId="0" applyFont="1" applyFill="1" applyBorder="1"/>
    <xf numFmtId="0" fontId="45" fillId="15" borderId="11" xfId="0" applyFont="1" applyFill="1" applyBorder="1"/>
    <xf numFmtId="0" fontId="46" fillId="0" borderId="0" xfId="0" applyFont="1"/>
    <xf numFmtId="165" fontId="1" fillId="0" borderId="0" xfId="0" applyNumberFormat="1" applyFont="1"/>
    <xf numFmtId="0" fontId="47" fillId="0" borderId="0" xfId="0" applyFont="1"/>
    <xf numFmtId="165" fontId="43" fillId="0" borderId="1" xfId="0" applyNumberFormat="1" applyFont="1" applyBorder="1" applyAlignment="1">
      <alignment horizontal="center"/>
    </xf>
    <xf numFmtId="0" fontId="22" fillId="0" borderId="15" xfId="0" applyFont="1" applyBorder="1"/>
    <xf numFmtId="0" fontId="22" fillId="0" borderId="0" xfId="0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2" fillId="15" borderId="18" xfId="0" applyFont="1" applyFill="1" applyBorder="1"/>
    <xf numFmtId="0" fontId="22" fillId="15" borderId="19" xfId="0" applyFont="1" applyFill="1" applyBorder="1" applyAlignment="1">
      <alignment horizontal="center"/>
    </xf>
    <xf numFmtId="165" fontId="22" fillId="0" borderId="17" xfId="0" applyNumberFormat="1" applyFont="1" applyBorder="1" applyAlignment="1">
      <alignment horizontal="center"/>
    </xf>
    <xf numFmtId="0" fontId="24" fillId="4" borderId="1" xfId="0" applyFont="1" applyFill="1" applyBorder="1"/>
    <xf numFmtId="0" fontId="24" fillId="4" borderId="0" xfId="0" applyFont="1" applyFill="1"/>
    <xf numFmtId="0" fontId="24" fillId="4" borderId="14" xfId="0" applyFont="1" applyFill="1" applyBorder="1"/>
    <xf numFmtId="9" fontId="23" fillId="5" borderId="6" xfId="0" applyNumberFormat="1" applyFont="1" applyFill="1" applyBorder="1" applyAlignment="1">
      <alignment horizontal="center"/>
    </xf>
    <xf numFmtId="8" fontId="45" fillId="21" borderId="1" xfId="0" applyNumberFormat="1" applyFont="1" applyFill="1" applyBorder="1" applyAlignment="1">
      <alignment horizontal="center" wrapText="1"/>
    </xf>
    <xf numFmtId="8" fontId="45" fillId="23" borderId="1" xfId="0" applyNumberFormat="1" applyFont="1" applyFill="1" applyBorder="1" applyAlignment="1">
      <alignment horizontal="center" wrapText="1"/>
    </xf>
    <xf numFmtId="0" fontId="45" fillId="0" borderId="1" xfId="0" applyFont="1" applyBorder="1" applyAlignment="1">
      <alignment horizontal="center" wrapText="1"/>
    </xf>
    <xf numFmtId="0" fontId="15" fillId="0" borderId="0" xfId="1"/>
    <xf numFmtId="0" fontId="50" fillId="0" borderId="0" xfId="1" applyFont="1"/>
    <xf numFmtId="0" fontId="11" fillId="0" borderId="0" xfId="0" applyFont="1"/>
    <xf numFmtId="0" fontId="51" fillId="0" borderId="0" xfId="1" applyFont="1"/>
    <xf numFmtId="0" fontId="10" fillId="0" borderId="0" xfId="0" applyFont="1"/>
    <xf numFmtId="0" fontId="53" fillId="0" borderId="0" xfId="0" applyFont="1"/>
    <xf numFmtId="0" fontId="0" fillId="6" borderId="24" xfId="0" applyFill="1" applyBorder="1"/>
    <xf numFmtId="0" fontId="0" fillId="6" borderId="8" xfId="0" applyFill="1" applyBorder="1"/>
    <xf numFmtId="164" fontId="0" fillId="3" borderId="3" xfId="0" applyNumberForma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165" fontId="43" fillId="0" borderId="7" xfId="0" applyNumberFormat="1" applyFont="1" applyBorder="1" applyAlignment="1">
      <alignment horizontal="center"/>
    </xf>
    <xf numFmtId="0" fontId="43" fillId="0" borderId="7" xfId="0" applyFont="1" applyBorder="1" applyAlignment="1">
      <alignment horizontal="center"/>
    </xf>
    <xf numFmtId="0" fontId="44" fillId="0" borderId="7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45" fillId="0" borderId="1" xfId="0" applyFont="1" applyBorder="1" applyAlignment="1">
      <alignment wrapText="1"/>
    </xf>
    <xf numFmtId="0" fontId="6" fillId="4" borderId="0" xfId="0" applyFont="1" applyFill="1" applyAlignment="1">
      <alignment horizontal="left"/>
    </xf>
    <xf numFmtId="0" fontId="49" fillId="24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49" fillId="18" borderId="0" xfId="1" applyFont="1" applyFill="1" applyAlignment="1">
      <alignment vertical="center"/>
    </xf>
    <xf numFmtId="0" fontId="49" fillId="25" borderId="0" xfId="1" applyFont="1" applyFill="1" applyAlignment="1">
      <alignment vertical="center"/>
    </xf>
    <xf numFmtId="0" fontId="49" fillId="26" borderId="0" xfId="1" applyFont="1" applyFill="1" applyAlignment="1">
      <alignment vertical="center"/>
    </xf>
    <xf numFmtId="0" fontId="49" fillId="27" borderId="0" xfId="1" applyFont="1" applyFill="1" applyAlignment="1">
      <alignment vertical="center"/>
    </xf>
    <xf numFmtId="0" fontId="49" fillId="0" borderId="0" xfId="1" applyFont="1" applyAlignment="1">
      <alignment vertical="center"/>
    </xf>
    <xf numFmtId="0" fontId="54" fillId="4" borderId="3" xfId="0" applyFont="1" applyFill="1" applyBorder="1" applyAlignment="1">
      <alignment horizontal="left"/>
    </xf>
    <xf numFmtId="0" fontId="54" fillId="4" borderId="3" xfId="0" applyFont="1" applyFill="1" applyBorder="1" applyAlignment="1">
      <alignment horizontal="left" vertical="center"/>
    </xf>
    <xf numFmtId="0" fontId="1" fillId="4" borderId="3" xfId="0" applyFont="1" applyFill="1" applyBorder="1"/>
    <xf numFmtId="0" fontId="1" fillId="4" borderId="5" xfId="0" applyFont="1" applyFill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8" xfId="0" applyBorder="1"/>
    <xf numFmtId="0" fontId="0" fillId="0" borderId="27" xfId="0" applyBorder="1"/>
    <xf numFmtId="0" fontId="1" fillId="8" borderId="5" xfId="0" applyFont="1" applyFill="1" applyBorder="1"/>
    <xf numFmtId="0" fontId="1" fillId="9" borderId="5" xfId="0" applyFont="1" applyFill="1" applyBorder="1"/>
    <xf numFmtId="0" fontId="1" fillId="10" borderId="5" xfId="0" applyFont="1" applyFill="1" applyBorder="1"/>
    <xf numFmtId="0" fontId="1" fillId="5" borderId="5" xfId="0" applyFont="1" applyFill="1" applyBorder="1"/>
    <xf numFmtId="0" fontId="1" fillId="11" borderId="5" xfId="0" applyFont="1" applyFill="1" applyBorder="1"/>
    <xf numFmtId="0" fontId="1" fillId="12" borderId="5" xfId="0" applyFont="1" applyFill="1" applyBorder="1"/>
    <xf numFmtId="1" fontId="23" fillId="0" borderId="1" xfId="0" applyNumberFormat="1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3" borderId="0" xfId="0" applyFont="1" applyFill="1"/>
    <xf numFmtId="0" fontId="1" fillId="4" borderId="3" xfId="0" applyFont="1" applyFill="1" applyBorder="1" applyAlignment="1">
      <alignment vertical="center"/>
    </xf>
    <xf numFmtId="0" fontId="55" fillId="4" borderId="1" xfId="0" applyFont="1" applyFill="1" applyBorder="1" applyAlignment="1">
      <alignment vertical="center"/>
    </xf>
    <xf numFmtId="0" fontId="55" fillId="4" borderId="3" xfId="0" applyFont="1" applyFill="1" applyBorder="1" applyAlignment="1">
      <alignment vertical="center"/>
    </xf>
    <xf numFmtId="0" fontId="55" fillId="4" borderId="4" xfId="0" applyFont="1" applyFill="1" applyBorder="1"/>
    <xf numFmtId="0" fontId="0" fillId="0" borderId="3" xfId="0" applyBorder="1" applyAlignment="1">
      <alignment horizontal="center" vertical="center"/>
    </xf>
    <xf numFmtId="8" fontId="16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8" fontId="6" fillId="18" borderId="5" xfId="0" applyNumberFormat="1" applyFont="1" applyFill="1" applyBorder="1" applyAlignment="1">
      <alignment horizontal="center" vertical="center" wrapText="1"/>
    </xf>
    <xf numFmtId="8" fontId="16" fillId="4" borderId="5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5" borderId="7" xfId="0" applyFill="1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center"/>
    </xf>
    <xf numFmtId="8" fontId="6" fillId="22" borderId="5" xfId="0" applyNumberFormat="1" applyFont="1" applyFill="1" applyBorder="1" applyAlignment="1">
      <alignment horizontal="center"/>
    </xf>
    <xf numFmtId="8" fontId="6" fillId="22" borderId="1" xfId="0" applyNumberFormat="1" applyFont="1" applyFill="1" applyBorder="1" applyAlignment="1">
      <alignment horizontal="center"/>
    </xf>
    <xf numFmtId="0" fontId="52" fillId="22" borderId="8" xfId="0" applyFont="1" applyFill="1" applyBorder="1"/>
    <xf numFmtId="0" fontId="6" fillId="22" borderId="26" xfId="0" applyFont="1" applyFill="1" applyBorder="1"/>
    <xf numFmtId="0" fontId="0" fillId="22" borderId="26" xfId="0" applyFill="1" applyBorder="1"/>
    <xf numFmtId="164" fontId="0" fillId="22" borderId="27" xfId="0" applyNumberFormat="1" applyFill="1" applyBorder="1" applyAlignment="1">
      <alignment horizontal="center"/>
    </xf>
    <xf numFmtId="0" fontId="6" fillId="18" borderId="3" xfId="0" applyFont="1" applyFill="1" applyBorder="1"/>
    <xf numFmtId="0" fontId="6" fillId="18" borderId="4" xfId="0" applyFont="1" applyFill="1" applyBorder="1" applyAlignment="1">
      <alignment horizontal="center"/>
    </xf>
    <xf numFmtId="0" fontId="0" fillId="18" borderId="4" xfId="0" applyFill="1" applyBorder="1"/>
    <xf numFmtId="164" fontId="0" fillId="18" borderId="5" xfId="0" applyNumberFormat="1" applyFill="1" applyBorder="1" applyAlignment="1">
      <alignment horizontal="center"/>
    </xf>
    <xf numFmtId="0" fontId="52" fillId="4" borderId="3" xfId="0" applyFont="1" applyFill="1" applyBorder="1"/>
    <xf numFmtId="0" fontId="6" fillId="4" borderId="4" xfId="0" applyFont="1" applyFill="1" applyBorder="1"/>
    <xf numFmtId="164" fontId="0" fillId="4" borderId="5" xfId="0" applyNumberForma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0" fillId="5" borderId="7" xfId="0" applyFill="1" applyBorder="1" applyAlignment="1">
      <alignment horizontal="center"/>
    </xf>
    <xf numFmtId="164" fontId="0" fillId="5" borderId="7" xfId="0" applyNumberFormat="1" applyFill="1" applyBorder="1" applyAlignment="1">
      <alignment horizontal="center"/>
    </xf>
    <xf numFmtId="0" fontId="6" fillId="10" borderId="3" xfId="0" applyFont="1" applyFill="1" applyBorder="1" applyAlignment="1">
      <alignment horizontal="left"/>
    </xf>
    <xf numFmtId="0" fontId="6" fillId="10" borderId="4" xfId="0" applyFont="1" applyFill="1" applyBorder="1"/>
    <xf numFmtId="0" fontId="6" fillId="10" borderId="5" xfId="0" applyFont="1" applyFill="1" applyBorder="1"/>
    <xf numFmtId="0" fontId="52" fillId="22" borderId="3" xfId="0" applyFont="1" applyFill="1" applyBorder="1"/>
    <xf numFmtId="0" fontId="0" fillId="22" borderId="4" xfId="0" applyFill="1" applyBorder="1"/>
    <xf numFmtId="0" fontId="0" fillId="22" borderId="5" xfId="0" applyFill="1" applyBorder="1"/>
    <xf numFmtId="0" fontId="0" fillId="0" borderId="22" xfId="0" applyBorder="1" applyAlignment="1">
      <alignment horizontal="left"/>
    </xf>
    <xf numFmtId="164" fontId="0" fillId="3" borderId="5" xfId="0" applyNumberFormat="1" applyFill="1" applyBorder="1" applyAlignment="1">
      <alignment horizontal="center"/>
    </xf>
    <xf numFmtId="164" fontId="8" fillId="4" borderId="3" xfId="0" applyNumberFormat="1" applyFont="1" applyFill="1" applyBorder="1" applyAlignment="1">
      <alignment horizontal="center" wrapText="1"/>
    </xf>
    <xf numFmtId="0" fontId="0" fillId="3" borderId="3" xfId="0" applyFill="1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6" fillId="10" borderId="3" xfId="0" applyNumberFormat="1" applyFont="1" applyFill="1" applyBorder="1" applyAlignment="1">
      <alignment horizontal="center"/>
    </xf>
    <xf numFmtId="8" fontId="16" fillId="4" borderId="3" xfId="0" applyNumberFormat="1" applyFont="1" applyFill="1" applyBorder="1" applyAlignment="1">
      <alignment horizontal="center"/>
    </xf>
    <xf numFmtId="8" fontId="6" fillId="22" borderId="4" xfId="0" applyNumberFormat="1" applyFont="1" applyFill="1" applyBorder="1" applyAlignment="1">
      <alignment horizontal="center"/>
    </xf>
    <xf numFmtId="164" fontId="0" fillId="5" borderId="22" xfId="0" applyNumberFormat="1" applyFill="1" applyBorder="1" applyAlignment="1">
      <alignment horizontal="center"/>
    </xf>
    <xf numFmtId="8" fontId="0" fillId="5" borderId="3" xfId="0" applyNumberFormat="1" applyFill="1" applyBorder="1" applyAlignment="1">
      <alignment horizontal="center"/>
    </xf>
    <xf numFmtId="8" fontId="22" fillId="16" borderId="1" xfId="0" applyNumberFormat="1" applyFont="1" applyFill="1" applyBorder="1" applyAlignment="1">
      <alignment horizontal="center" wrapText="1"/>
    </xf>
    <xf numFmtId="8" fontId="22" fillId="0" borderId="1" xfId="0" applyNumberFormat="1" applyFont="1" applyBorder="1" applyAlignment="1">
      <alignment horizontal="center" wrapText="1"/>
    </xf>
    <xf numFmtId="8" fontId="23" fillId="16" borderId="1" xfId="0" applyNumberFormat="1" applyFont="1" applyFill="1" applyBorder="1" applyAlignment="1">
      <alignment horizontal="center" wrapText="1"/>
    </xf>
    <xf numFmtId="8" fontId="23" fillId="0" borderId="1" xfId="0" applyNumberFormat="1" applyFont="1" applyBorder="1" applyAlignment="1">
      <alignment horizontal="center" wrapText="1"/>
    </xf>
    <xf numFmtId="165" fontId="24" fillId="0" borderId="28" xfId="0" applyNumberFormat="1" applyFont="1" applyBorder="1" applyAlignment="1">
      <alignment horizontal="center"/>
    </xf>
    <xf numFmtId="8" fontId="23" fillId="0" borderId="3" xfId="0" applyNumberFormat="1" applyFont="1" applyBorder="1" applyAlignment="1">
      <alignment horizontal="center" wrapText="1"/>
    </xf>
    <xf numFmtId="0" fontId="22" fillId="16" borderId="1" xfId="0" applyFont="1" applyFill="1" applyBorder="1" applyAlignment="1">
      <alignment wrapText="1"/>
    </xf>
    <xf numFmtId="0" fontId="22" fillId="16" borderId="1" xfId="0" applyFont="1" applyFill="1" applyBorder="1" applyAlignment="1">
      <alignment horizontal="center" wrapText="1"/>
    </xf>
    <xf numFmtId="0" fontId="22" fillId="16" borderId="3" xfId="0" applyFont="1" applyFill="1" applyBorder="1" applyAlignment="1">
      <alignment horizontal="center" wrapText="1"/>
    </xf>
    <xf numFmtId="8" fontId="22" fillId="21" borderId="1" xfId="0" applyNumberFormat="1" applyFont="1" applyFill="1" applyBorder="1" applyAlignment="1">
      <alignment horizontal="center" wrapText="1"/>
    </xf>
    <xf numFmtId="0" fontId="41" fillId="0" borderId="0" xfId="0" applyFont="1" applyAlignment="1">
      <alignment wrapText="1"/>
    </xf>
    <xf numFmtId="8" fontId="22" fillId="28" borderId="1" xfId="0" applyNumberFormat="1" applyFont="1" applyFill="1" applyBorder="1" applyAlignment="1">
      <alignment horizontal="center" wrapText="1"/>
    </xf>
    <xf numFmtId="8" fontId="22" fillId="23" borderId="1" xfId="0" applyNumberFormat="1" applyFont="1" applyFill="1" applyBorder="1" applyAlignment="1">
      <alignment horizontal="center" wrapText="1"/>
    </xf>
    <xf numFmtId="8" fontId="22" fillId="0" borderId="6" xfId="0" applyNumberFormat="1" applyFont="1" applyBorder="1" applyAlignment="1">
      <alignment horizontal="center" wrapText="1"/>
    </xf>
    <xf numFmtId="8" fontId="22" fillId="21" borderId="6" xfId="0" applyNumberFormat="1" applyFont="1" applyFill="1" applyBorder="1" applyAlignment="1">
      <alignment horizontal="center" wrapText="1"/>
    </xf>
    <xf numFmtId="0" fontId="43" fillId="0" borderId="1" xfId="0" applyFont="1" applyBorder="1" applyAlignment="1">
      <alignment horizontal="center" wrapText="1"/>
    </xf>
    <xf numFmtId="0" fontId="44" fillId="0" borderId="1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57" fillId="0" borderId="1" xfId="0" applyFont="1" applyBorder="1" applyAlignment="1">
      <alignment horizontal="center" wrapText="1"/>
    </xf>
    <xf numFmtId="0" fontId="22" fillId="3" borderId="1" xfId="0" applyFont="1" applyFill="1" applyBorder="1" applyAlignment="1">
      <alignment wrapText="1"/>
    </xf>
    <xf numFmtId="0" fontId="45" fillId="0" borderId="0" xfId="0" applyFont="1"/>
    <xf numFmtId="165" fontId="24" fillId="0" borderId="0" xfId="0" applyNumberFormat="1" applyFont="1"/>
    <xf numFmtId="8" fontId="22" fillId="29" borderId="1" xfId="0" applyNumberFormat="1" applyFont="1" applyFill="1" applyBorder="1" applyAlignment="1">
      <alignment horizontal="center" wrapText="1"/>
    </xf>
    <xf numFmtId="0" fontId="42" fillId="0" borderId="3" xfId="0" applyFont="1" applyBorder="1" applyAlignment="1">
      <alignment horizontal="center"/>
    </xf>
    <xf numFmtId="0" fontId="22" fillId="15" borderId="15" xfId="0" applyFont="1" applyFill="1" applyBorder="1" applyAlignment="1">
      <alignment horizontal="center"/>
    </xf>
    <xf numFmtId="0" fontId="45" fillId="15" borderId="28" xfId="0" applyFont="1" applyFill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15" borderId="28" xfId="0" applyFont="1" applyFill="1" applyBorder="1" applyAlignment="1">
      <alignment horizontal="center"/>
    </xf>
    <xf numFmtId="0" fontId="45" fillId="0" borderId="28" xfId="0" applyFont="1" applyBorder="1" applyAlignment="1">
      <alignment horizontal="center"/>
    </xf>
    <xf numFmtId="165" fontId="22" fillId="15" borderId="1" xfId="0" applyNumberFormat="1" applyFont="1" applyFill="1" applyBorder="1" applyAlignment="1">
      <alignment horizontal="center"/>
    </xf>
    <xf numFmtId="165" fontId="22" fillId="0" borderId="1" xfId="0" applyNumberFormat="1" applyFont="1" applyBorder="1" applyAlignment="1">
      <alignment horizontal="center"/>
    </xf>
    <xf numFmtId="165" fontId="45" fillId="15" borderId="1" xfId="0" applyNumberFormat="1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15" borderId="13" xfId="0" applyFont="1" applyFill="1" applyBorder="1" applyAlignment="1">
      <alignment horizontal="center"/>
    </xf>
    <xf numFmtId="165" fontId="42" fillId="0" borderId="1" xfId="0" applyNumberFormat="1" applyFont="1" applyBorder="1" applyAlignment="1">
      <alignment horizontal="center"/>
    </xf>
    <xf numFmtId="0" fontId="22" fillId="3" borderId="3" xfId="0" applyFont="1" applyFill="1" applyBorder="1" applyAlignment="1">
      <alignment horizontal="center" wrapText="1"/>
    </xf>
    <xf numFmtId="0" fontId="22" fillId="15" borderId="14" xfId="0" applyFont="1" applyFill="1" applyBorder="1" applyAlignment="1">
      <alignment horizontal="center"/>
    </xf>
    <xf numFmtId="165" fontId="43" fillId="3" borderId="1" xfId="0" applyNumberFormat="1" applyFont="1" applyFill="1" applyBorder="1" applyAlignment="1">
      <alignment horizontal="center"/>
    </xf>
    <xf numFmtId="0" fontId="43" fillId="3" borderId="1" xfId="0" applyFont="1" applyFill="1" applyBorder="1" applyAlignment="1">
      <alignment horizontal="center"/>
    </xf>
    <xf numFmtId="165" fontId="22" fillId="3" borderId="1" xfId="0" applyNumberFormat="1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 wrapText="1"/>
    </xf>
    <xf numFmtId="8" fontId="23" fillId="21" borderId="1" xfId="0" applyNumberFormat="1" applyFont="1" applyFill="1" applyBorder="1" applyAlignment="1">
      <alignment horizontal="center" wrapText="1"/>
    </xf>
    <xf numFmtId="8" fontId="23" fillId="23" borderId="1" xfId="0" applyNumberFormat="1" applyFont="1" applyFill="1" applyBorder="1" applyAlignment="1">
      <alignment horizontal="center" wrapText="1"/>
    </xf>
    <xf numFmtId="8" fontId="23" fillId="3" borderId="1" xfId="0" applyNumberFormat="1" applyFont="1" applyFill="1" applyBorder="1" applyAlignment="1">
      <alignment horizontal="center" wrapText="1"/>
    </xf>
    <xf numFmtId="0" fontId="48" fillId="0" borderId="7" xfId="0" applyFont="1" applyBorder="1" applyAlignment="1">
      <alignment horizontal="center" vertical="center"/>
    </xf>
    <xf numFmtId="0" fontId="48" fillId="0" borderId="7" xfId="0" applyFont="1" applyBorder="1" applyAlignment="1">
      <alignment horizontal="center"/>
    </xf>
    <xf numFmtId="0" fontId="58" fillId="0" borderId="1" xfId="0" applyFont="1" applyBorder="1" applyAlignment="1">
      <alignment wrapText="1"/>
    </xf>
    <xf numFmtId="8" fontId="45" fillId="30" borderId="1" xfId="0" applyNumberFormat="1" applyFont="1" applyFill="1" applyBorder="1" applyAlignment="1">
      <alignment horizontal="center" wrapText="1"/>
    </xf>
    <xf numFmtId="0" fontId="45" fillId="16" borderId="1" xfId="0" applyFont="1" applyFill="1" applyBorder="1" applyAlignment="1">
      <alignment wrapText="1"/>
    </xf>
    <xf numFmtId="0" fontId="45" fillId="16" borderId="1" xfId="0" applyFont="1" applyFill="1" applyBorder="1" applyAlignment="1">
      <alignment horizontal="center" wrapText="1"/>
    </xf>
    <xf numFmtId="0" fontId="58" fillId="16" borderId="1" xfId="0" applyFont="1" applyFill="1" applyBorder="1" applyAlignment="1">
      <alignment wrapText="1"/>
    </xf>
    <xf numFmtId="1" fontId="45" fillId="22" borderId="1" xfId="0" applyNumberFormat="1" applyFont="1" applyFill="1" applyBorder="1" applyAlignment="1">
      <alignment horizontal="center" wrapText="1"/>
    </xf>
    <xf numFmtId="1" fontId="58" fillId="16" borderId="1" xfId="0" applyNumberFormat="1" applyFont="1" applyFill="1" applyBorder="1" applyAlignment="1">
      <alignment wrapText="1"/>
    </xf>
    <xf numFmtId="1" fontId="58" fillId="0" borderId="1" xfId="0" applyNumberFormat="1" applyFont="1" applyBorder="1" applyAlignment="1">
      <alignment wrapText="1"/>
    </xf>
    <xf numFmtId="0" fontId="22" fillId="0" borderId="28" xfId="0" applyFont="1" applyBorder="1"/>
    <xf numFmtId="0" fontId="22" fillId="15" borderId="28" xfId="0" applyFont="1" applyFill="1" applyBorder="1"/>
    <xf numFmtId="0" fontId="22" fillId="15" borderId="15" xfId="0" applyFont="1" applyFill="1" applyBorder="1"/>
    <xf numFmtId="0" fontId="45" fillId="16" borderId="7" xfId="0" applyFont="1" applyFill="1" applyBorder="1" applyAlignment="1">
      <alignment wrapText="1"/>
    </xf>
    <xf numFmtId="0" fontId="45" fillId="16" borderId="7" xfId="0" applyFont="1" applyFill="1" applyBorder="1" applyAlignment="1">
      <alignment horizontal="center" wrapText="1"/>
    </xf>
    <xf numFmtId="8" fontId="45" fillId="21" borderId="7" xfId="0" applyNumberFormat="1" applyFont="1" applyFill="1" applyBorder="1" applyAlignment="1">
      <alignment horizontal="center" wrapText="1"/>
    </xf>
    <xf numFmtId="1" fontId="45" fillId="22" borderId="7" xfId="0" applyNumberFormat="1" applyFont="1" applyFill="1" applyBorder="1" applyAlignment="1">
      <alignment horizontal="center" wrapText="1"/>
    </xf>
    <xf numFmtId="0" fontId="45" fillId="16" borderId="6" xfId="0" applyFont="1" applyFill="1" applyBorder="1" applyAlignment="1">
      <alignment wrapText="1"/>
    </xf>
    <xf numFmtId="0" fontId="45" fillId="16" borderId="6" xfId="0" applyFont="1" applyFill="1" applyBorder="1" applyAlignment="1">
      <alignment horizontal="center" wrapText="1"/>
    </xf>
    <xf numFmtId="8" fontId="45" fillId="21" borderId="6" xfId="0" applyNumberFormat="1" applyFont="1" applyFill="1" applyBorder="1" applyAlignment="1">
      <alignment horizontal="center" wrapText="1"/>
    </xf>
    <xf numFmtId="1" fontId="45" fillId="22" borderId="6" xfId="0" applyNumberFormat="1" applyFont="1" applyFill="1" applyBorder="1" applyAlignment="1">
      <alignment horizontal="center" wrapText="1"/>
    </xf>
    <xf numFmtId="8" fontId="0" fillId="3" borderId="1" xfId="0" applyNumberForma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0" borderId="3" xfId="0" applyFont="1" applyBorder="1" applyAlignment="1">
      <alignment horizontal="center"/>
    </xf>
    <xf numFmtId="0" fontId="22" fillId="15" borderId="3" xfId="0" applyFont="1" applyFill="1" applyBorder="1" applyAlignment="1">
      <alignment horizontal="center"/>
    </xf>
    <xf numFmtId="165" fontId="22" fillId="0" borderId="5" xfId="0" applyNumberFormat="1" applyFont="1" applyBorder="1" applyAlignment="1">
      <alignment horizontal="center"/>
    </xf>
    <xf numFmtId="8" fontId="45" fillId="3" borderId="1" xfId="0" applyNumberFormat="1" applyFont="1" applyFill="1" applyBorder="1" applyAlignment="1">
      <alignment horizontal="center" wrapText="1"/>
    </xf>
    <xf numFmtId="0" fontId="0" fillId="3" borderId="0" xfId="0" applyFont="1" applyFill="1"/>
    <xf numFmtId="0" fontId="41" fillId="3" borderId="0" xfId="0" applyFont="1" applyFill="1"/>
    <xf numFmtId="165" fontId="43" fillId="3" borderId="7" xfId="0" applyNumberFormat="1" applyFont="1" applyFill="1" applyBorder="1" applyAlignment="1">
      <alignment horizontal="center"/>
    </xf>
    <xf numFmtId="0" fontId="45" fillId="3" borderId="0" xfId="0" applyFont="1" applyFill="1"/>
    <xf numFmtId="8" fontId="22" fillId="3" borderId="1" xfId="0" applyNumberFormat="1" applyFont="1" applyFill="1" applyBorder="1" applyAlignment="1">
      <alignment horizontal="center" wrapText="1"/>
    </xf>
    <xf numFmtId="0" fontId="45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9999"/>
      <color rgb="FF99FFCC"/>
      <color rgb="FF33CCCC"/>
      <color rgb="FFFFFF99"/>
      <color rgb="FF9966FF"/>
      <color rgb="FFFF6699"/>
      <color rgb="FF00CC66"/>
      <color rgb="FFFF5050"/>
      <color rgb="FF00CC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14539</xdr:rowOff>
    </xdr:from>
    <xdr:to>
      <xdr:col>4</xdr:col>
      <xdr:colOff>163633</xdr:colOff>
      <xdr:row>8</xdr:row>
      <xdr:rowOff>0</xdr:rowOff>
    </xdr:to>
    <xdr:pic>
      <xdr:nvPicPr>
        <xdr:cNvPr id="3" name="Picture 2" descr="A close up of a logo&#10;&#10;Description automatically generated">
          <a:extLst>
            <a:ext uri="{FF2B5EF4-FFF2-40B4-BE49-F238E27FC236}">
              <a16:creationId xmlns:a16="http://schemas.microsoft.com/office/drawing/2014/main" id="{C23703B4-A824-F72B-E46E-AE6356CD7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49" y="14539"/>
          <a:ext cx="1973384" cy="1509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D7B8F-EEFD-41FD-AEB8-02FDFCDA5711}">
  <dimension ref="B9:X37"/>
  <sheetViews>
    <sheetView tabSelected="1" workbookViewId="0"/>
  </sheetViews>
  <sheetFormatPr defaultRowHeight="15"/>
  <cols>
    <col min="7" max="7" width="21.42578125" customWidth="1"/>
  </cols>
  <sheetData>
    <row r="9" spans="2:24" ht="18" customHeight="1">
      <c r="B9" s="214" t="s">
        <v>1274</v>
      </c>
      <c r="C9" s="67"/>
      <c r="D9" s="67"/>
      <c r="E9" s="67"/>
      <c r="F9" s="67"/>
      <c r="G9" s="67"/>
      <c r="H9" s="67"/>
      <c r="I9" s="66"/>
    </row>
    <row r="10" spans="2:24" ht="18" customHeight="1">
      <c r="B10" s="66"/>
      <c r="C10" s="66"/>
      <c r="D10" s="66"/>
      <c r="E10" s="66"/>
      <c r="F10" s="66"/>
      <c r="G10" s="66"/>
      <c r="H10" s="66"/>
      <c r="I10" s="66"/>
    </row>
    <row r="11" spans="2:24" ht="18" customHeight="1">
      <c r="B11" s="66" t="s">
        <v>1081</v>
      </c>
      <c r="C11" s="66"/>
      <c r="D11" s="66"/>
      <c r="E11" s="66"/>
      <c r="F11" s="66"/>
      <c r="G11" s="66"/>
      <c r="H11" s="66"/>
      <c r="I11" s="66"/>
    </row>
    <row r="12" spans="2:24" ht="18" customHeight="1">
      <c r="B12" s="70" t="s">
        <v>1073</v>
      </c>
      <c r="C12" s="66"/>
      <c r="D12" s="66"/>
      <c r="E12" s="66"/>
      <c r="F12" s="66"/>
      <c r="G12" s="66"/>
      <c r="H12" s="66"/>
      <c r="I12" s="66"/>
    </row>
    <row r="13" spans="2:24" ht="18" customHeight="1">
      <c r="B13" s="66"/>
      <c r="C13" s="66"/>
      <c r="D13" s="66"/>
      <c r="E13" s="66"/>
      <c r="F13" s="66"/>
      <c r="G13" s="66"/>
      <c r="H13" s="66"/>
      <c r="I13" s="66"/>
      <c r="Q13" s="66"/>
      <c r="R13" s="66"/>
      <c r="S13" s="66"/>
      <c r="T13" s="66"/>
      <c r="U13" s="66"/>
      <c r="V13" s="66"/>
      <c r="W13" s="66"/>
      <c r="X13" s="66"/>
    </row>
    <row r="14" spans="2:24" ht="18" customHeight="1">
      <c r="B14" s="66" t="s">
        <v>1077</v>
      </c>
      <c r="Q14" s="66"/>
      <c r="R14" s="66"/>
      <c r="S14" s="66"/>
      <c r="T14" s="66"/>
      <c r="U14" s="66"/>
      <c r="V14" s="66"/>
      <c r="W14" s="66"/>
      <c r="X14" s="66"/>
    </row>
    <row r="15" spans="2:24" ht="18" customHeight="1">
      <c r="B15" s="66" t="s">
        <v>1078</v>
      </c>
    </row>
    <row r="16" spans="2:24" ht="15" customHeight="1">
      <c r="B16" s="66"/>
      <c r="C16" s="66"/>
      <c r="D16" s="66"/>
      <c r="E16" s="66"/>
      <c r="F16" s="66"/>
      <c r="G16" s="66"/>
      <c r="H16" s="66"/>
      <c r="I16" s="66"/>
    </row>
    <row r="17" spans="2:12" ht="15.95" customHeight="1">
      <c r="B17" s="225" t="s">
        <v>1065</v>
      </c>
      <c r="C17" s="225"/>
      <c r="D17" s="225"/>
      <c r="E17" s="225"/>
      <c r="F17" s="225"/>
      <c r="G17" s="225"/>
      <c r="H17" s="231"/>
      <c r="I17" s="210"/>
      <c r="J17" s="66"/>
    </row>
    <row r="18" spans="2:12" ht="15.95" customHeight="1">
      <c r="B18" s="226"/>
      <c r="C18" s="226"/>
      <c r="D18" s="226"/>
      <c r="E18" s="226"/>
      <c r="F18" s="226"/>
      <c r="G18" s="226"/>
      <c r="H18" s="226"/>
      <c r="I18" s="211"/>
      <c r="J18" s="66"/>
    </row>
    <row r="19" spans="2:12" ht="15.95" customHeight="1">
      <c r="B19" s="225" t="s">
        <v>1066</v>
      </c>
      <c r="C19" s="225"/>
      <c r="D19" s="225"/>
      <c r="E19" s="225"/>
      <c r="F19" s="225"/>
      <c r="G19" s="225"/>
      <c r="H19" s="231"/>
      <c r="I19" s="211"/>
      <c r="J19" s="66"/>
    </row>
    <row r="20" spans="2:12" ht="15.95" customHeight="1">
      <c r="B20" s="226"/>
      <c r="C20" s="226"/>
      <c r="D20" s="226"/>
      <c r="E20" s="226"/>
      <c r="F20" s="226"/>
      <c r="G20" s="226"/>
      <c r="H20" s="226"/>
      <c r="I20" s="211"/>
      <c r="J20" s="66"/>
    </row>
    <row r="21" spans="2:12" ht="15.95" customHeight="1">
      <c r="B21" s="227" t="s">
        <v>328</v>
      </c>
      <c r="C21" s="227"/>
      <c r="D21" s="227"/>
      <c r="E21" s="227"/>
      <c r="F21" s="227"/>
      <c r="G21" s="227"/>
      <c r="H21" s="231"/>
      <c r="I21" s="212"/>
      <c r="J21" s="212"/>
      <c r="K21" s="68"/>
      <c r="L21" s="68"/>
    </row>
    <row r="22" spans="2:12" ht="15.95" customHeight="1">
      <c r="B22" s="226"/>
      <c r="C22" s="226"/>
      <c r="D22" s="226"/>
      <c r="E22" s="226"/>
      <c r="F22" s="226"/>
      <c r="G22" s="226"/>
      <c r="H22" s="226"/>
      <c r="I22" s="213"/>
      <c r="J22" s="213"/>
      <c r="K22" s="69"/>
      <c r="L22" s="69"/>
    </row>
    <row r="23" spans="2:12" ht="15.95" customHeight="1">
      <c r="B23" s="227" t="s">
        <v>329</v>
      </c>
      <c r="C23" s="227"/>
      <c r="D23" s="227"/>
      <c r="E23" s="227"/>
      <c r="F23" s="227"/>
      <c r="G23" s="227"/>
      <c r="H23" s="231"/>
      <c r="I23" s="212"/>
      <c r="J23" s="212"/>
      <c r="K23" s="68"/>
      <c r="L23" s="69"/>
    </row>
    <row r="24" spans="2:12" ht="15.95" customHeight="1">
      <c r="B24" s="226"/>
      <c r="C24" s="226"/>
      <c r="D24" s="226"/>
      <c r="E24" s="226"/>
      <c r="F24" s="226"/>
      <c r="G24" s="226"/>
      <c r="H24" s="226"/>
      <c r="I24" s="213"/>
      <c r="J24" s="213"/>
      <c r="K24" s="69"/>
      <c r="L24" s="69"/>
    </row>
    <row r="25" spans="2:12" ht="15.95" customHeight="1">
      <c r="B25" s="228" t="s">
        <v>1067</v>
      </c>
      <c r="C25" s="228"/>
      <c r="D25" s="228"/>
      <c r="E25" s="228"/>
      <c r="F25" s="228"/>
      <c r="G25" s="228"/>
      <c r="H25" s="231"/>
      <c r="I25" s="213"/>
      <c r="J25" s="213"/>
      <c r="K25" s="69"/>
      <c r="L25" s="69"/>
    </row>
    <row r="26" spans="2:12" ht="15.95" customHeight="1">
      <c r="B26" s="226"/>
      <c r="C26" s="226"/>
      <c r="D26" s="226"/>
      <c r="E26" s="226"/>
      <c r="F26" s="226"/>
      <c r="G26" s="226"/>
      <c r="H26" s="226"/>
      <c r="I26" s="213"/>
      <c r="J26" s="213"/>
      <c r="K26" s="69"/>
      <c r="L26" s="69"/>
    </row>
    <row r="27" spans="2:12" ht="15.95" customHeight="1">
      <c r="B27" s="228" t="s">
        <v>1068</v>
      </c>
      <c r="C27" s="228"/>
      <c r="D27" s="228"/>
      <c r="E27" s="228"/>
      <c r="F27" s="228"/>
      <c r="G27" s="228"/>
      <c r="H27" s="231"/>
      <c r="I27" s="210"/>
      <c r="J27" s="210"/>
      <c r="K27" s="69"/>
      <c r="L27" s="69"/>
    </row>
    <row r="28" spans="2:12" ht="15.95" customHeight="1">
      <c r="B28" s="226"/>
      <c r="C28" s="226"/>
      <c r="D28" s="226"/>
      <c r="E28" s="226"/>
      <c r="F28" s="226"/>
      <c r="G28" s="226"/>
      <c r="H28" s="226"/>
      <c r="I28" s="213"/>
      <c r="J28" s="213"/>
      <c r="K28" s="69"/>
      <c r="L28" s="69"/>
    </row>
    <row r="29" spans="2:12" ht="15.95" customHeight="1">
      <c r="B29" s="229" t="s">
        <v>1072</v>
      </c>
      <c r="C29" s="229"/>
      <c r="D29" s="229"/>
      <c r="E29" s="229"/>
      <c r="F29" s="229"/>
      <c r="G29" s="229"/>
      <c r="H29" s="231"/>
      <c r="I29" s="210"/>
      <c r="J29" s="213"/>
      <c r="K29" s="69"/>
      <c r="L29" s="69"/>
    </row>
    <row r="30" spans="2:12" ht="15.95" customHeight="1">
      <c r="B30" s="226"/>
      <c r="C30" s="226"/>
      <c r="D30" s="226"/>
      <c r="E30" s="226"/>
      <c r="F30" s="226"/>
      <c r="G30" s="226"/>
      <c r="H30" s="226"/>
      <c r="I30" s="213"/>
      <c r="J30" s="213"/>
      <c r="K30" s="69"/>
      <c r="L30" s="69"/>
    </row>
    <row r="31" spans="2:12" ht="15.95" customHeight="1">
      <c r="B31" s="230" t="s">
        <v>1069</v>
      </c>
      <c r="C31" s="230"/>
      <c r="D31" s="230"/>
      <c r="E31" s="230"/>
      <c r="F31" s="230"/>
      <c r="G31" s="230"/>
      <c r="H31" s="231"/>
      <c r="I31" s="210"/>
      <c r="J31" s="210"/>
    </row>
    <row r="32" spans="2:12" ht="15.95" customHeight="1">
      <c r="B32" s="226"/>
      <c r="C32" s="226"/>
      <c r="D32" s="226"/>
      <c r="E32" s="226"/>
      <c r="F32" s="226"/>
      <c r="G32" s="226"/>
      <c r="H32" s="226"/>
      <c r="I32" s="211"/>
      <c r="J32" s="66"/>
    </row>
    <row r="33" spans="2:11" ht="15.95" customHeight="1">
      <c r="B33" s="230" t="s">
        <v>1070</v>
      </c>
      <c r="C33" s="230"/>
      <c r="D33" s="230"/>
      <c r="E33" s="230"/>
      <c r="F33" s="230"/>
      <c r="G33" s="230"/>
      <c r="H33" s="231"/>
      <c r="I33" s="210"/>
      <c r="J33" s="210"/>
      <c r="K33" s="209"/>
    </row>
    <row r="34" spans="2:11" ht="15.95" customHeight="1">
      <c r="B34" s="226"/>
      <c r="C34" s="226"/>
      <c r="D34" s="226"/>
      <c r="E34" s="226"/>
      <c r="F34" s="226"/>
      <c r="G34" s="226"/>
      <c r="H34" s="226"/>
      <c r="I34" s="211"/>
      <c r="J34" s="66"/>
    </row>
    <row r="35" spans="2:11" ht="15.95" customHeight="1">
      <c r="B35" s="230" t="s">
        <v>1074</v>
      </c>
      <c r="C35" s="230"/>
      <c r="D35" s="230"/>
      <c r="E35" s="230"/>
      <c r="F35" s="230"/>
      <c r="G35" s="230"/>
      <c r="H35" s="231"/>
      <c r="I35" s="210"/>
      <c r="J35" s="210"/>
      <c r="K35" s="209"/>
    </row>
    <row r="36" spans="2:11" ht="15" customHeight="1">
      <c r="B36" s="66"/>
      <c r="C36" s="66"/>
      <c r="D36" s="66"/>
      <c r="E36" s="66"/>
      <c r="F36" s="66"/>
      <c r="G36" s="66"/>
    </row>
    <row r="37" spans="2:11" ht="15" customHeight="1"/>
  </sheetData>
  <hyperlinks>
    <hyperlink ref="B17" location="'1. Prof Skincare '!A1" display="1. Professional Skincare Products." xr:uid="{04140D9D-1FB6-4FA2-8087-A20558054524}"/>
    <hyperlink ref="B17:H17" location="'1. Prof Skincare '!A1" display="1. Professional Skincare Products." xr:uid="{C2848C8B-7D8B-4C84-A138-9A1A9F73CFA1}"/>
    <hyperlink ref="B19:H19" location="'2. Prof Spa Body Cost per use'!A1" display="2. Professional Spa Body Therapy Cost per use." xr:uid="{3222AA67-1075-448A-A93F-09EE850AB563}"/>
    <hyperlink ref="B21:H21" location="'3. Facial Treatment Costings '!A1" display="3. Facial Treatment Costings." xr:uid="{B5C7E0F4-4DB5-4DEA-BDB3-60399AD6A426}"/>
    <hyperlink ref="B23:H23" location="'4. Spa Body Treatment Costings'!A1" display="4. Spa Body Costings." xr:uid="{46ED5020-2FAB-44EA-9488-5530415E471D}"/>
    <hyperlink ref="B31:H31" location="'5. Retail Skincare'!A1" display="5. Retail Skincare Costings and Length of Use." xr:uid="{340FA608-7694-4CDA-9E90-E65AA301E337}"/>
    <hyperlink ref="B33:H33" location="'6. Retail Spa Body'!A1" display="6. Retail Spa Body Therapy Costings and Length of Use." xr:uid="{623AB267-3B40-42F6-A1E0-32545892CB8D}"/>
    <hyperlink ref="B35:H35" location="'7. Retail Aromazone'!A1" display="7. Retail AromaZone Costings and Length of Use." xr:uid="{3F7753D7-B312-4050-9A3A-A2F96008DCF5}"/>
    <hyperlink ref="B21:L21" location="'3. Facial Treatments '!A1" display="3. Facial Treatment Costings." xr:uid="{D303D406-AABB-4D65-B60E-3A2A194DDDC9}"/>
    <hyperlink ref="B23:K23" location="'4. Spa Body Treatments'!A1" display="4. Spa Body Costings." xr:uid="{63E85280-4FF3-42FB-8678-1D9619E78A3F}"/>
    <hyperlink ref="B17:I17" location="'1. Prof Skincare Cost per use'!A1" display="1. Professional Skincare Cost per use." xr:uid="{3245D797-C379-4609-9788-1E0857629D89}"/>
    <hyperlink ref="B21:G21" location="'3. Facial Treatment Costings'!A1" display="3. Facial Treatment Costings." xr:uid="{E9143320-C080-42F7-8975-9A2175536C65}"/>
    <hyperlink ref="B23:G23" location="'4. Spa Body Treatment Costings'!A1" display="4. Spa Body Treatment Costings." xr:uid="{9FDF71F3-9F5C-4524-88F5-9D156F9EAA87}"/>
    <hyperlink ref="B25:H25" location="'5. Retail Skincare Profit Calc '!A1" display="5. Retail Skincare Profit Calculator." xr:uid="{42BF77FB-1BC6-4D0B-B829-A3EAD1FB8B61}"/>
    <hyperlink ref="B27:J27" location="'6. Retail Spa Body Profit Calc'!A1" display="6. Retail Spa Body &amp; Aromazone Profit Calculator." xr:uid="{98AE5FE5-76C9-420C-BF65-EFA4585F5B9C}"/>
    <hyperlink ref="B29:I29" location="'7. Retail Barcodes'!A1" display="7. Retail Barcodes." xr:uid="{2A566128-BEEB-4149-93C2-12980CFAC697}"/>
    <hyperlink ref="B31:J31" location="'8. Retail Skincare Cost per use'!A1" display="8. Retail Skincare Cost per use and length of use." xr:uid="{E0441CCC-2905-4D44-B702-8D2A650EE2A1}"/>
    <hyperlink ref="B33:K33" location="'9. Retail Spa Body Cost per use'!A1" display="9. Retail Spa Body Therapy Cost per use and length of use." xr:uid="{1F3C2B6F-E59E-460E-A6A6-120F8A04E12C}"/>
    <hyperlink ref="B35:K35" location="'10. Retail Aroma Cost per use'!A1" display="10. Retail AromaZone Cost per use and length of use." xr:uid="{ED45E2C1-A1AA-4282-A40A-F4F96D379DB5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9914A-8ADF-44C6-A9DF-5FFEA4387C16}">
  <sheetPr>
    <tabColor rgb="FFFFFF99"/>
  </sheetPr>
  <dimension ref="B2:K54"/>
  <sheetViews>
    <sheetView zoomScale="110" zoomScaleNormal="110" workbookViewId="0">
      <pane ySplit="8" topLeftCell="A9" activePane="bottomLeft" state="frozen"/>
      <selection activeCell="I32" sqref="H32:I32"/>
      <selection pane="bottomLeft"/>
    </sheetView>
  </sheetViews>
  <sheetFormatPr defaultRowHeight="15"/>
  <cols>
    <col min="2" max="2" width="41.5703125" customWidth="1"/>
    <col min="3" max="3" width="18.7109375" customWidth="1"/>
    <col min="4" max="4" width="25.5703125" customWidth="1"/>
    <col min="5" max="5" width="21.5703125" customWidth="1"/>
    <col min="6" max="7" width="18.7109375" customWidth="1"/>
    <col min="8" max="8" width="24.42578125" customWidth="1"/>
    <col min="9" max="9" width="23" customWidth="1"/>
    <col min="10" max="10" width="23.5703125" customWidth="1"/>
    <col min="11" max="11" width="22.85546875" customWidth="1"/>
    <col min="12" max="12" width="12.85546875" customWidth="1"/>
  </cols>
  <sheetData>
    <row r="2" spans="2:11" ht="18.75">
      <c r="B2" s="41" t="s">
        <v>326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18">
      <c r="B3" s="22"/>
      <c r="C3" s="22"/>
      <c r="D3" s="22"/>
      <c r="E3" s="22"/>
      <c r="F3" s="22"/>
      <c r="G3" s="22"/>
    </row>
    <row r="4" spans="2:11">
      <c r="B4" s="59" t="s">
        <v>250</v>
      </c>
      <c r="C4" s="59"/>
      <c r="D4" s="59"/>
      <c r="E4" s="59"/>
      <c r="F4" s="59"/>
      <c r="G4" s="59"/>
      <c r="H4" s="59"/>
    </row>
    <row r="5" spans="2:11">
      <c r="B5" s="60" t="s">
        <v>251</v>
      </c>
      <c r="C5" s="59"/>
      <c r="D5" s="59"/>
      <c r="E5" s="59"/>
      <c r="F5" s="59"/>
      <c r="G5" s="59"/>
      <c r="H5" s="59"/>
    </row>
    <row r="6" spans="2:11">
      <c r="B6" s="61" t="s">
        <v>330</v>
      </c>
      <c r="C6" s="59"/>
      <c r="D6" s="59"/>
      <c r="E6" s="59"/>
      <c r="F6" s="59"/>
      <c r="G6" s="59"/>
      <c r="H6" s="59"/>
    </row>
    <row r="7" spans="2:11">
      <c r="H7" s="47" t="s">
        <v>244</v>
      </c>
      <c r="I7" s="47" t="s">
        <v>244</v>
      </c>
      <c r="J7" s="47" t="s">
        <v>244</v>
      </c>
      <c r="K7" s="47" t="s">
        <v>244</v>
      </c>
    </row>
    <row r="8" spans="2:11">
      <c r="C8" s="21" t="s">
        <v>1079</v>
      </c>
      <c r="D8" s="21" t="s">
        <v>133</v>
      </c>
      <c r="E8" s="21" t="s">
        <v>292</v>
      </c>
      <c r="F8" s="20" t="s">
        <v>140</v>
      </c>
      <c r="G8" s="23" t="s">
        <v>82</v>
      </c>
      <c r="H8" s="50" t="s">
        <v>245</v>
      </c>
      <c r="I8" s="49" t="s">
        <v>246</v>
      </c>
      <c r="J8" s="49" t="s">
        <v>247</v>
      </c>
      <c r="K8" s="49" t="s">
        <v>248</v>
      </c>
    </row>
    <row r="9" spans="2:11">
      <c r="B9" s="18" t="s">
        <v>252</v>
      </c>
      <c r="C9" s="33"/>
      <c r="D9" s="33"/>
      <c r="E9" s="33"/>
      <c r="F9" s="33"/>
      <c r="G9" s="33"/>
      <c r="H9" s="33"/>
      <c r="I9" s="33"/>
      <c r="J9" s="33"/>
      <c r="K9" s="33"/>
    </row>
    <row r="10" spans="2:11">
      <c r="B10" s="1" t="s">
        <v>291</v>
      </c>
      <c r="C10" s="3">
        <v>180</v>
      </c>
      <c r="D10" s="4" t="s">
        <v>293</v>
      </c>
      <c r="E10" s="4">
        <v>4</v>
      </c>
      <c r="F10" s="63">
        <v>14.5</v>
      </c>
      <c r="G10" s="64">
        <f>SUM(F10/C10)*E10</f>
        <v>0.32222222222222224</v>
      </c>
      <c r="H10" s="62" t="s">
        <v>128</v>
      </c>
      <c r="I10" s="62" t="s">
        <v>128</v>
      </c>
      <c r="J10" s="51">
        <f>SUM(C10/E10)</f>
        <v>45</v>
      </c>
      <c r="K10" s="51">
        <f>SUM(C10/E10)/2</f>
        <v>22.5</v>
      </c>
    </row>
    <row r="11" spans="2:11">
      <c r="B11" s="18" t="s">
        <v>98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>
      <c r="B12" s="1" t="s">
        <v>294</v>
      </c>
      <c r="C12" s="3">
        <v>50</v>
      </c>
      <c r="D12" s="4" t="s">
        <v>209</v>
      </c>
      <c r="E12" s="4">
        <v>0.9</v>
      </c>
      <c r="F12" s="339">
        <v>17.5</v>
      </c>
      <c r="G12" s="64">
        <f t="shared" ref="G12:G22" si="0">SUM(F12/C12)*E12</f>
        <v>0.315</v>
      </c>
      <c r="H12" s="51">
        <f t="shared" ref="H12:H17" si="1">SUM(C12/E12)</f>
        <v>55.555555555555557</v>
      </c>
      <c r="I12" s="51">
        <f t="shared" ref="I12:I17" si="2">SUM(C12/E12)/2</f>
        <v>27.777777777777779</v>
      </c>
      <c r="J12" s="62" t="s">
        <v>128</v>
      </c>
      <c r="K12" s="62" t="s">
        <v>128</v>
      </c>
    </row>
    <row r="13" spans="2:11">
      <c r="B13" s="1" t="s">
        <v>295</v>
      </c>
      <c r="C13" s="3">
        <v>50</v>
      </c>
      <c r="D13" s="4" t="s">
        <v>209</v>
      </c>
      <c r="E13" s="4">
        <v>0.9</v>
      </c>
      <c r="F13" s="339">
        <v>17.5</v>
      </c>
      <c r="G13" s="64">
        <f t="shared" si="0"/>
        <v>0.315</v>
      </c>
      <c r="H13" s="51">
        <f t="shared" si="1"/>
        <v>55.555555555555557</v>
      </c>
      <c r="I13" s="51">
        <f t="shared" si="2"/>
        <v>27.777777777777779</v>
      </c>
      <c r="J13" s="62" t="s">
        <v>128</v>
      </c>
      <c r="K13" s="62" t="s">
        <v>128</v>
      </c>
    </row>
    <row r="14" spans="2:11">
      <c r="B14" s="1" t="s">
        <v>296</v>
      </c>
      <c r="C14" s="3">
        <v>50</v>
      </c>
      <c r="D14" s="4" t="s">
        <v>209</v>
      </c>
      <c r="E14" s="4">
        <v>0.9</v>
      </c>
      <c r="F14" s="339">
        <v>17.5</v>
      </c>
      <c r="G14" s="64">
        <f t="shared" si="0"/>
        <v>0.315</v>
      </c>
      <c r="H14" s="51">
        <f t="shared" si="1"/>
        <v>55.555555555555557</v>
      </c>
      <c r="I14" s="51">
        <f t="shared" si="2"/>
        <v>27.777777777777779</v>
      </c>
      <c r="J14" s="62" t="s">
        <v>128</v>
      </c>
      <c r="K14" s="62" t="s">
        <v>128</v>
      </c>
    </row>
    <row r="15" spans="2:11">
      <c r="B15" s="1" t="s">
        <v>297</v>
      </c>
      <c r="C15" s="3">
        <v>50</v>
      </c>
      <c r="D15" s="4" t="s">
        <v>319</v>
      </c>
      <c r="E15" s="4">
        <v>0.3</v>
      </c>
      <c r="F15" s="339">
        <v>18</v>
      </c>
      <c r="G15" s="64">
        <f t="shared" si="0"/>
        <v>0.108</v>
      </c>
      <c r="H15" s="51">
        <f t="shared" si="1"/>
        <v>166.66666666666669</v>
      </c>
      <c r="I15" s="51">
        <f t="shared" si="2"/>
        <v>83.333333333333343</v>
      </c>
      <c r="J15" s="62" t="s">
        <v>128</v>
      </c>
      <c r="K15" s="62" t="s">
        <v>128</v>
      </c>
    </row>
    <row r="16" spans="2:11">
      <c r="B16" s="1" t="s">
        <v>298</v>
      </c>
      <c r="C16" s="3">
        <v>50</v>
      </c>
      <c r="D16" s="4" t="s">
        <v>209</v>
      </c>
      <c r="E16" s="4">
        <v>0.9</v>
      </c>
      <c r="F16" s="339">
        <v>18</v>
      </c>
      <c r="G16" s="64">
        <f t="shared" si="0"/>
        <v>0.32400000000000001</v>
      </c>
      <c r="H16" s="51">
        <f t="shared" si="1"/>
        <v>55.555555555555557</v>
      </c>
      <c r="I16" s="51">
        <f t="shared" si="2"/>
        <v>27.777777777777779</v>
      </c>
      <c r="J16" s="62" t="s">
        <v>128</v>
      </c>
      <c r="K16" s="62" t="s">
        <v>128</v>
      </c>
    </row>
    <row r="17" spans="2:11">
      <c r="B17" s="1" t="s">
        <v>299</v>
      </c>
      <c r="C17" s="3">
        <v>50</v>
      </c>
      <c r="D17" s="4" t="s">
        <v>319</v>
      </c>
      <c r="E17" s="4">
        <v>0.3</v>
      </c>
      <c r="F17" s="339">
        <v>18</v>
      </c>
      <c r="G17" s="64">
        <f t="shared" si="0"/>
        <v>0.108</v>
      </c>
      <c r="H17" s="51">
        <f t="shared" si="1"/>
        <v>166.66666666666669</v>
      </c>
      <c r="I17" s="51">
        <f t="shared" si="2"/>
        <v>83.333333333333343</v>
      </c>
      <c r="J17" s="62" t="s">
        <v>128</v>
      </c>
      <c r="K17" s="62" t="s">
        <v>128</v>
      </c>
    </row>
    <row r="18" spans="2:11">
      <c r="B18" s="18" t="s">
        <v>1215</v>
      </c>
      <c r="C18" s="33"/>
      <c r="D18" s="33"/>
      <c r="E18" s="33"/>
      <c r="F18" s="18"/>
      <c r="G18" s="33"/>
      <c r="H18" s="33"/>
      <c r="I18" s="33"/>
      <c r="J18" s="33"/>
      <c r="K18" s="33"/>
    </row>
    <row r="19" spans="2:11">
      <c r="B19" s="1" t="s">
        <v>1216</v>
      </c>
      <c r="C19" s="3">
        <v>180</v>
      </c>
      <c r="D19" s="4" t="s">
        <v>322</v>
      </c>
      <c r="E19" s="4">
        <v>1.5</v>
      </c>
      <c r="F19" s="341">
        <v>13.5</v>
      </c>
      <c r="G19" s="64">
        <f t="shared" si="0"/>
        <v>0.11249999999999999</v>
      </c>
      <c r="H19" s="51">
        <f t="shared" ref="H19" si="3">SUM(C19/E19)</f>
        <v>120</v>
      </c>
      <c r="I19" s="51">
        <f t="shared" ref="I19" si="4">SUM(C19/E19)/2</f>
        <v>60</v>
      </c>
      <c r="J19" s="62" t="s">
        <v>128</v>
      </c>
      <c r="K19" s="62" t="s">
        <v>128</v>
      </c>
    </row>
    <row r="20" spans="2:11">
      <c r="B20" s="1" t="s">
        <v>1217</v>
      </c>
      <c r="C20" s="3">
        <v>180</v>
      </c>
      <c r="D20" s="4" t="s">
        <v>293</v>
      </c>
      <c r="E20" s="4">
        <v>4</v>
      </c>
      <c r="F20" s="341">
        <v>17.5</v>
      </c>
      <c r="G20" s="64">
        <f t="shared" si="0"/>
        <v>0.3888888888888889</v>
      </c>
      <c r="H20" s="62" t="s">
        <v>128</v>
      </c>
      <c r="I20" s="62" t="s">
        <v>128</v>
      </c>
      <c r="J20" s="51">
        <f t="shared" ref="J20" si="5">SUM(C20/E20)</f>
        <v>45</v>
      </c>
      <c r="K20" s="51">
        <f t="shared" ref="K20" si="6">SUM(C20/E20)/2</f>
        <v>22.5</v>
      </c>
    </row>
    <row r="21" spans="2:11">
      <c r="B21" s="25" t="s">
        <v>300</v>
      </c>
      <c r="C21" s="3">
        <v>180</v>
      </c>
      <c r="D21" s="4" t="s">
        <v>321</v>
      </c>
      <c r="E21" s="4">
        <v>4.5</v>
      </c>
      <c r="F21" s="341">
        <v>17.5</v>
      </c>
      <c r="G21" s="64">
        <f t="shared" si="0"/>
        <v>0.4375</v>
      </c>
      <c r="H21" s="51">
        <f t="shared" ref="H21:H22" si="7">SUM(C21/E21)</f>
        <v>40</v>
      </c>
      <c r="I21" s="51">
        <f t="shared" ref="I21:I22" si="8">SUM(C21/E21)/2</f>
        <v>20</v>
      </c>
      <c r="J21" s="62" t="s">
        <v>128</v>
      </c>
      <c r="K21" s="62" t="s">
        <v>128</v>
      </c>
    </row>
    <row r="22" spans="2:11">
      <c r="B22" s="1" t="s">
        <v>1218</v>
      </c>
      <c r="C22" s="3">
        <v>180</v>
      </c>
      <c r="D22" s="4" t="s">
        <v>209</v>
      </c>
      <c r="E22" s="4">
        <v>4.5</v>
      </c>
      <c r="F22" s="301">
        <v>18</v>
      </c>
      <c r="G22" s="64">
        <f t="shared" si="0"/>
        <v>0.45</v>
      </c>
      <c r="H22" s="51">
        <f t="shared" si="7"/>
        <v>40</v>
      </c>
      <c r="I22" s="51">
        <f t="shared" si="8"/>
        <v>20</v>
      </c>
      <c r="J22" s="62" t="s">
        <v>128</v>
      </c>
      <c r="K22" s="62" t="s">
        <v>128</v>
      </c>
    </row>
    <row r="23" spans="2:11">
      <c r="B23" s="18" t="s">
        <v>105</v>
      </c>
      <c r="C23" s="33"/>
      <c r="D23" s="33"/>
      <c r="E23" s="33"/>
      <c r="F23" s="18"/>
      <c r="G23" s="33"/>
      <c r="H23" s="33"/>
      <c r="I23" s="33"/>
      <c r="J23" s="33"/>
      <c r="K23" s="33"/>
    </row>
    <row r="24" spans="2:11">
      <c r="B24" s="1" t="s">
        <v>301</v>
      </c>
      <c r="C24" s="3">
        <v>180</v>
      </c>
      <c r="D24" s="4" t="s">
        <v>209</v>
      </c>
      <c r="E24" s="4">
        <v>4.2</v>
      </c>
      <c r="F24" s="339">
        <v>16.5</v>
      </c>
      <c r="G24" s="64">
        <f>SUM(F24/C24)*E24</f>
        <v>0.38500000000000001</v>
      </c>
      <c r="H24" s="51">
        <f>SUM(C24/E24)</f>
        <v>42.857142857142854</v>
      </c>
      <c r="I24" s="51">
        <f>SUM(C24/E24)/2</f>
        <v>21.428571428571427</v>
      </c>
      <c r="J24" s="62" t="s">
        <v>128</v>
      </c>
      <c r="K24" s="62" t="s">
        <v>128</v>
      </c>
    </row>
    <row r="25" spans="2:11">
      <c r="B25" s="1" t="s">
        <v>302</v>
      </c>
      <c r="C25" s="3">
        <v>180</v>
      </c>
      <c r="D25" s="4" t="s">
        <v>209</v>
      </c>
      <c r="E25" s="4">
        <v>4.2</v>
      </c>
      <c r="F25" s="340">
        <v>16.5</v>
      </c>
      <c r="G25" s="64">
        <f>SUM(F25/C25)*E25</f>
        <v>0.38500000000000001</v>
      </c>
      <c r="H25" s="51">
        <f>SUM(C25/E25)</f>
        <v>42.857142857142854</v>
      </c>
      <c r="I25" s="51">
        <f>SUM(C25/E25)/2</f>
        <v>21.428571428571427</v>
      </c>
      <c r="J25" s="62" t="s">
        <v>128</v>
      </c>
      <c r="K25" s="62" t="s">
        <v>128</v>
      </c>
    </row>
    <row r="26" spans="2:11">
      <c r="B26" s="1" t="s">
        <v>303</v>
      </c>
      <c r="C26" s="3">
        <v>180</v>
      </c>
      <c r="D26" s="4" t="s">
        <v>293</v>
      </c>
      <c r="E26" s="4">
        <v>4</v>
      </c>
      <c r="F26" s="340">
        <v>17</v>
      </c>
      <c r="G26" s="64">
        <f>SUM(F26/C26)*E26</f>
        <v>0.37777777777777777</v>
      </c>
      <c r="H26" s="51">
        <f>SUM(C26/E26)</f>
        <v>45</v>
      </c>
      <c r="I26" s="51">
        <f>SUM(C26/E26)/2</f>
        <v>22.5</v>
      </c>
      <c r="J26" s="62" t="s">
        <v>128</v>
      </c>
      <c r="K26" s="62" t="s">
        <v>128</v>
      </c>
    </row>
    <row r="27" spans="2:11">
      <c r="B27" s="1" t="s">
        <v>304</v>
      </c>
      <c r="C27" s="3">
        <v>180</v>
      </c>
      <c r="D27" s="4" t="s">
        <v>321</v>
      </c>
      <c r="E27" s="4">
        <v>4.2</v>
      </c>
      <c r="F27" s="63">
        <v>22</v>
      </c>
      <c r="G27" s="64">
        <f>SUM(F27/C27)*E27</f>
        <v>0.51333333333333331</v>
      </c>
      <c r="H27" s="51">
        <f>SUM(C27/E27)</f>
        <v>42.857142857142854</v>
      </c>
      <c r="I27" s="51">
        <f>SUM(C27/E27)/2</f>
        <v>21.428571428571427</v>
      </c>
      <c r="J27" s="62" t="s">
        <v>128</v>
      </c>
      <c r="K27" s="62" t="s">
        <v>128</v>
      </c>
    </row>
    <row r="28" spans="2:11">
      <c r="B28" s="18" t="s">
        <v>69</v>
      </c>
      <c r="C28" s="33"/>
      <c r="D28" s="33"/>
      <c r="E28" s="33"/>
      <c r="F28" s="18"/>
      <c r="G28" s="33"/>
      <c r="H28" s="33"/>
      <c r="I28" s="33"/>
      <c r="J28" s="33"/>
      <c r="K28" s="33"/>
    </row>
    <row r="29" spans="2:11">
      <c r="B29" s="1" t="s">
        <v>305</v>
      </c>
      <c r="C29" s="3">
        <v>120</v>
      </c>
      <c r="D29" s="4" t="s">
        <v>194</v>
      </c>
      <c r="E29" s="4">
        <v>1.4</v>
      </c>
      <c r="F29" s="63">
        <v>12</v>
      </c>
      <c r="G29" s="64">
        <f>SUM(F29/C29)*E29</f>
        <v>0.13999999999999999</v>
      </c>
      <c r="H29" s="51">
        <f>SUM(C29/E29)</f>
        <v>85.714285714285722</v>
      </c>
      <c r="I29" s="51">
        <f>SUM(C29/E29)/2</f>
        <v>42.857142857142861</v>
      </c>
      <c r="J29" s="62" t="s">
        <v>128</v>
      </c>
      <c r="K29" s="62" t="s">
        <v>128</v>
      </c>
    </row>
    <row r="30" spans="2:11">
      <c r="B30" s="1" t="s">
        <v>306</v>
      </c>
      <c r="C30" s="3">
        <v>75</v>
      </c>
      <c r="D30" s="4" t="s">
        <v>319</v>
      </c>
      <c r="E30" s="4">
        <v>1.4</v>
      </c>
      <c r="F30" s="63">
        <v>8.5</v>
      </c>
      <c r="G30" s="64">
        <f>SUM(F30/C30)*E30</f>
        <v>0.15866666666666665</v>
      </c>
      <c r="H30" s="51">
        <f>SUM(C30/E30)</f>
        <v>53.571428571428577</v>
      </c>
      <c r="I30" s="51">
        <f>SUM(C30/E30)/2</f>
        <v>26.785714285714288</v>
      </c>
      <c r="J30" s="62" t="s">
        <v>128</v>
      </c>
      <c r="K30" s="62" t="s">
        <v>128</v>
      </c>
    </row>
    <row r="31" spans="2:11">
      <c r="B31" s="18" t="s">
        <v>131</v>
      </c>
      <c r="C31" s="33"/>
      <c r="D31" s="33"/>
      <c r="E31" s="33"/>
      <c r="F31" s="18"/>
      <c r="G31" s="33"/>
      <c r="H31" s="33"/>
      <c r="I31" s="33"/>
      <c r="J31" s="33"/>
      <c r="K31" s="33"/>
    </row>
    <row r="32" spans="2:11">
      <c r="B32" s="1" t="s">
        <v>307</v>
      </c>
      <c r="C32" s="3">
        <v>250</v>
      </c>
      <c r="D32" s="4" t="s">
        <v>194</v>
      </c>
      <c r="E32" s="4">
        <v>1.4</v>
      </c>
      <c r="F32" s="63">
        <v>13.5</v>
      </c>
      <c r="G32" s="64">
        <f>SUM(F32/C32)*E32</f>
        <v>7.5600000000000001E-2</v>
      </c>
      <c r="H32" s="51">
        <f>SUM(C32/E32)</f>
        <v>178.57142857142858</v>
      </c>
      <c r="I32" s="51">
        <f>SUM(C32/E32)/2</f>
        <v>89.285714285714292</v>
      </c>
      <c r="J32" s="62" t="s">
        <v>128</v>
      </c>
      <c r="K32" s="62" t="s">
        <v>128</v>
      </c>
    </row>
    <row r="33" spans="2:11">
      <c r="B33" s="1" t="s">
        <v>1275</v>
      </c>
      <c r="C33" s="3">
        <v>100</v>
      </c>
      <c r="D33" s="4" t="s">
        <v>137</v>
      </c>
      <c r="E33" s="4">
        <v>0.8</v>
      </c>
      <c r="F33" s="63">
        <v>12.2</v>
      </c>
      <c r="G33" s="64">
        <f>SUM(F33/C33)*E33</f>
        <v>9.7600000000000006E-2</v>
      </c>
      <c r="H33" s="51">
        <f>SUM(C33/E33)</f>
        <v>125</v>
      </c>
      <c r="I33" s="51">
        <f>SUM(C33/E33)/2</f>
        <v>62.5</v>
      </c>
      <c r="J33" s="62" t="s">
        <v>128</v>
      </c>
      <c r="K33" s="62" t="s">
        <v>128</v>
      </c>
    </row>
    <row r="34" spans="2:11">
      <c r="B34" s="1" t="s">
        <v>1276</v>
      </c>
      <c r="C34" s="3">
        <v>50</v>
      </c>
      <c r="D34" s="4" t="s">
        <v>137</v>
      </c>
      <c r="E34" s="4">
        <v>0.8</v>
      </c>
      <c r="F34" s="63">
        <v>8</v>
      </c>
      <c r="G34" s="64">
        <f>SUM(F34/C34)*E34</f>
        <v>0.128</v>
      </c>
      <c r="H34" s="51">
        <f>SUM(C34/E34)</f>
        <v>62.5</v>
      </c>
      <c r="I34" s="51">
        <f>SUM(C34/E34)/2</f>
        <v>31.25</v>
      </c>
      <c r="J34" s="62" t="s">
        <v>128</v>
      </c>
      <c r="K34" s="62" t="s">
        <v>128</v>
      </c>
    </row>
    <row r="35" spans="2:11">
      <c r="B35" s="317" t="s">
        <v>1231</v>
      </c>
      <c r="C35" s="3">
        <v>30</v>
      </c>
      <c r="D35" s="4" t="s">
        <v>1251</v>
      </c>
      <c r="E35" s="4">
        <v>0.1</v>
      </c>
      <c r="F35" s="63">
        <v>7.5</v>
      </c>
      <c r="G35" s="64">
        <f>SUM(F35/C35)*E35</f>
        <v>2.5000000000000001E-2</v>
      </c>
      <c r="H35" s="51">
        <f>SUM(C35/E35)</f>
        <v>300</v>
      </c>
      <c r="I35" s="51">
        <f>SUM(C35/E35)/2</f>
        <v>150</v>
      </c>
      <c r="J35" s="62" t="s">
        <v>128</v>
      </c>
      <c r="K35" s="62" t="s">
        <v>128</v>
      </c>
    </row>
    <row r="36" spans="2:11">
      <c r="B36" s="18" t="s">
        <v>73</v>
      </c>
      <c r="C36" s="33"/>
      <c r="D36" s="33"/>
      <c r="E36" s="33"/>
      <c r="F36" s="33"/>
      <c r="G36" s="33"/>
      <c r="H36" s="33"/>
      <c r="I36" s="33"/>
      <c r="J36" s="33"/>
      <c r="K36" s="33"/>
    </row>
    <row r="37" spans="2:11">
      <c r="B37" s="1" t="s">
        <v>308</v>
      </c>
      <c r="C37" s="3">
        <v>100</v>
      </c>
      <c r="D37" s="4" t="s">
        <v>194</v>
      </c>
      <c r="E37" s="4">
        <v>1.4</v>
      </c>
      <c r="F37" s="63">
        <v>8</v>
      </c>
      <c r="G37" s="64">
        <f>SUM(F37/C37)*E37</f>
        <v>0.11199999999999999</v>
      </c>
      <c r="H37" s="62" t="s">
        <v>128</v>
      </c>
      <c r="I37" s="62" t="s">
        <v>128</v>
      </c>
      <c r="J37" s="51">
        <f>SUM(C37/E37)</f>
        <v>71.428571428571431</v>
      </c>
      <c r="K37" s="51">
        <f>SUM(C37/E37)/2</f>
        <v>35.714285714285715</v>
      </c>
    </row>
    <row r="38" spans="2:11">
      <c r="B38" s="1" t="s">
        <v>309</v>
      </c>
      <c r="C38" s="3">
        <v>100</v>
      </c>
      <c r="D38" s="4" t="s">
        <v>194</v>
      </c>
      <c r="E38" s="4">
        <v>1.4</v>
      </c>
      <c r="F38" s="63">
        <v>8</v>
      </c>
      <c r="G38" s="64">
        <f>SUM(F38/C38)*E38</f>
        <v>0.11199999999999999</v>
      </c>
      <c r="H38" s="51">
        <f>SUM(C38/E38)</f>
        <v>71.428571428571431</v>
      </c>
      <c r="I38" s="51">
        <f>SUM(C38/E38)/2</f>
        <v>35.714285714285715</v>
      </c>
      <c r="J38" s="62" t="s">
        <v>128</v>
      </c>
      <c r="K38" s="62" t="s">
        <v>128</v>
      </c>
    </row>
    <row r="39" spans="2:11">
      <c r="B39" s="1" t="s">
        <v>310</v>
      </c>
      <c r="C39" s="3">
        <v>100</v>
      </c>
      <c r="D39" s="4" t="s">
        <v>194</v>
      </c>
      <c r="E39" s="4">
        <v>1.4</v>
      </c>
      <c r="F39" s="63">
        <v>8</v>
      </c>
      <c r="G39" s="64">
        <f>SUM(F39/C39)*E39</f>
        <v>0.11199999999999999</v>
      </c>
      <c r="H39" s="51">
        <f>SUM(C39/E39)</f>
        <v>71.428571428571431</v>
      </c>
      <c r="I39" s="51">
        <f>SUM(C39/E39)/2</f>
        <v>35.714285714285715</v>
      </c>
      <c r="J39" s="62" t="s">
        <v>128</v>
      </c>
      <c r="K39" s="62" t="s">
        <v>128</v>
      </c>
    </row>
    <row r="40" spans="2:11">
      <c r="B40" s="18" t="s">
        <v>254</v>
      </c>
      <c r="C40" s="33"/>
      <c r="D40" s="33"/>
      <c r="E40" s="33"/>
      <c r="F40" s="33"/>
      <c r="G40" s="33"/>
      <c r="H40" s="33"/>
      <c r="I40" s="33"/>
      <c r="J40" s="33"/>
      <c r="K40" s="33"/>
    </row>
    <row r="41" spans="2:11">
      <c r="B41" s="1" t="s">
        <v>311</v>
      </c>
      <c r="C41" s="3">
        <v>250</v>
      </c>
      <c r="D41" s="4" t="s">
        <v>322</v>
      </c>
      <c r="E41" s="4">
        <v>1.2</v>
      </c>
      <c r="F41" s="63">
        <v>10</v>
      </c>
      <c r="G41" s="64">
        <f>SUM(F41/C41)*E41</f>
        <v>4.8000000000000001E-2</v>
      </c>
      <c r="H41" s="51">
        <f>SUM(C41/E41)</f>
        <v>208.33333333333334</v>
      </c>
      <c r="I41" s="51">
        <f>SUM(C41/E41)/2</f>
        <v>104.16666666666667</v>
      </c>
      <c r="J41" s="62" t="s">
        <v>128</v>
      </c>
      <c r="K41" s="62" t="s">
        <v>128</v>
      </c>
    </row>
    <row r="42" spans="2:11">
      <c r="B42" s="1" t="s">
        <v>312</v>
      </c>
      <c r="C42" s="3">
        <v>250</v>
      </c>
      <c r="D42" s="4" t="s">
        <v>322</v>
      </c>
      <c r="E42" s="4">
        <v>1.2</v>
      </c>
      <c r="F42" s="63">
        <v>10</v>
      </c>
      <c r="G42" s="64">
        <f>SUM(F42/C42)*E42</f>
        <v>4.8000000000000001E-2</v>
      </c>
      <c r="H42" s="51">
        <f>SUM(C42/E42)</f>
        <v>208.33333333333334</v>
      </c>
      <c r="I42" s="51">
        <f>SUM(C42/E42)/2</f>
        <v>104.16666666666667</v>
      </c>
      <c r="J42" s="62" t="s">
        <v>128</v>
      </c>
      <c r="K42" s="62" t="s">
        <v>128</v>
      </c>
    </row>
    <row r="43" spans="2:11">
      <c r="B43" s="1" t="s">
        <v>313</v>
      </c>
      <c r="C43" s="3">
        <v>250</v>
      </c>
      <c r="D43" s="4" t="s">
        <v>322</v>
      </c>
      <c r="E43" s="4">
        <v>1.2</v>
      </c>
      <c r="F43" s="63">
        <v>10</v>
      </c>
      <c r="G43" s="64">
        <f>SUM(F43/C43)*E43</f>
        <v>4.8000000000000001E-2</v>
      </c>
      <c r="H43" s="51">
        <f>SUM(C43/E43)</f>
        <v>208.33333333333334</v>
      </c>
      <c r="I43" s="51">
        <f>SUM(C43/E43)/2</f>
        <v>104.16666666666667</v>
      </c>
      <c r="J43" s="62" t="s">
        <v>128</v>
      </c>
      <c r="K43" s="62" t="s">
        <v>128</v>
      </c>
    </row>
    <row r="44" spans="2:11">
      <c r="B44" s="1" t="s">
        <v>314</v>
      </c>
      <c r="C44" s="3">
        <v>250</v>
      </c>
      <c r="D44" s="4" t="s">
        <v>322</v>
      </c>
      <c r="E44" s="4">
        <v>1.2</v>
      </c>
      <c r="F44" s="63">
        <v>10</v>
      </c>
      <c r="G44" s="64">
        <f>SUM(F44/C44)*E44</f>
        <v>4.8000000000000001E-2</v>
      </c>
      <c r="H44" s="51">
        <f>SUM(C44/E44)</f>
        <v>208.33333333333334</v>
      </c>
      <c r="I44" s="51">
        <f>SUM(C44/E44)/2</f>
        <v>104.16666666666667</v>
      </c>
      <c r="J44" s="62" t="s">
        <v>128</v>
      </c>
      <c r="K44" s="62" t="s">
        <v>128</v>
      </c>
    </row>
    <row r="45" spans="2:11">
      <c r="B45" s="18" t="s">
        <v>256</v>
      </c>
      <c r="C45" s="33"/>
      <c r="D45" s="33"/>
      <c r="E45" s="33"/>
      <c r="F45" s="33"/>
      <c r="G45" s="33"/>
      <c r="H45" s="33"/>
      <c r="I45" s="33"/>
      <c r="J45" s="33"/>
      <c r="K45" s="33"/>
    </row>
    <row r="46" spans="2:11">
      <c r="B46" s="1" t="s">
        <v>315</v>
      </c>
      <c r="C46" s="3">
        <v>120</v>
      </c>
      <c r="D46" s="4" t="s">
        <v>320</v>
      </c>
      <c r="E46" s="4">
        <v>2.8</v>
      </c>
      <c r="F46" s="63">
        <v>13.5</v>
      </c>
      <c r="G46" s="64">
        <f>SUM(F46/C46)*E46</f>
        <v>0.315</v>
      </c>
      <c r="H46" s="62" t="s">
        <v>128</v>
      </c>
      <c r="I46" s="62" t="s">
        <v>128</v>
      </c>
      <c r="J46" s="51">
        <f>SUM(C46/E46)</f>
        <v>42.857142857142861</v>
      </c>
      <c r="K46" s="51">
        <f>SUM(C46/E46)/2</f>
        <v>21.428571428571431</v>
      </c>
    </row>
    <row r="47" spans="2:11">
      <c r="B47" s="1" t="s">
        <v>316</v>
      </c>
      <c r="C47" s="3">
        <v>120</v>
      </c>
      <c r="D47" s="4" t="s">
        <v>320</v>
      </c>
      <c r="E47" s="4">
        <v>2.8</v>
      </c>
      <c r="F47" s="63">
        <v>13.5</v>
      </c>
      <c r="G47" s="64">
        <f>SUM(F47/C47)*E47</f>
        <v>0.315</v>
      </c>
      <c r="H47" s="62" t="s">
        <v>128</v>
      </c>
      <c r="I47" s="62" t="s">
        <v>128</v>
      </c>
      <c r="J47" s="51">
        <f>SUM(C47/E47)</f>
        <v>42.857142857142861</v>
      </c>
      <c r="K47" s="51">
        <f>SUM(C47/E47)/2</f>
        <v>21.428571428571431</v>
      </c>
    </row>
    <row r="48" spans="2:11">
      <c r="B48" s="1" t="s">
        <v>317</v>
      </c>
      <c r="C48" s="3">
        <v>120</v>
      </c>
      <c r="D48" s="4" t="s">
        <v>320</v>
      </c>
      <c r="E48" s="4">
        <v>2.8</v>
      </c>
      <c r="F48" s="63">
        <v>13.5</v>
      </c>
      <c r="G48" s="64">
        <f>SUM(F48/C48)*E48</f>
        <v>0.315</v>
      </c>
      <c r="H48" s="62" t="s">
        <v>128</v>
      </c>
      <c r="I48" s="62" t="s">
        <v>128</v>
      </c>
      <c r="J48" s="51">
        <f>SUM(C48/E48)</f>
        <v>42.857142857142861</v>
      </c>
      <c r="K48" s="51">
        <f>SUM(C48/E48)/2</f>
        <v>21.428571428571431</v>
      </c>
    </row>
    <row r="49" spans="2:11">
      <c r="B49" s="1" t="s">
        <v>318</v>
      </c>
      <c r="C49" s="3">
        <v>120</v>
      </c>
      <c r="D49" s="4" t="s">
        <v>320</v>
      </c>
      <c r="E49" s="4">
        <v>2.8</v>
      </c>
      <c r="F49" s="63">
        <v>13.5</v>
      </c>
      <c r="G49" s="64">
        <f>SUM(F49/C49)*E49</f>
        <v>0.315</v>
      </c>
      <c r="H49" s="62" t="s">
        <v>128</v>
      </c>
      <c r="I49" s="62" t="s">
        <v>128</v>
      </c>
      <c r="J49" s="51">
        <f>SUM(C49/E49)</f>
        <v>42.857142857142861</v>
      </c>
      <c r="K49" s="51">
        <f>SUM(C49/E49)/2</f>
        <v>21.428571428571431</v>
      </c>
    </row>
    <row r="50" spans="2:11">
      <c r="B50" s="18" t="s">
        <v>255</v>
      </c>
      <c r="C50" s="33"/>
      <c r="D50" s="33"/>
      <c r="E50" s="33"/>
      <c r="F50" s="33"/>
      <c r="G50" s="33"/>
      <c r="H50" s="33"/>
      <c r="I50" s="33"/>
      <c r="J50" s="33"/>
      <c r="K50" s="33"/>
    </row>
    <row r="51" spans="2:11">
      <c r="B51" s="1" t="s">
        <v>323</v>
      </c>
      <c r="C51" s="3">
        <v>50</v>
      </c>
      <c r="D51" s="4" t="s">
        <v>134</v>
      </c>
      <c r="E51" s="4">
        <v>1.2</v>
      </c>
      <c r="F51" s="63">
        <v>8.5</v>
      </c>
      <c r="G51" s="64">
        <f>SUM(F51/C51)*E51</f>
        <v>0.20400000000000001</v>
      </c>
      <c r="H51" s="51">
        <f>SUM(C51/E51)</f>
        <v>41.666666666666671</v>
      </c>
      <c r="I51" s="51">
        <f>SUM(C51/E51)/2</f>
        <v>20.833333333333336</v>
      </c>
      <c r="J51" s="62" t="s">
        <v>128</v>
      </c>
      <c r="K51" s="62" t="s">
        <v>128</v>
      </c>
    </row>
    <row r="52" spans="2:11">
      <c r="B52" s="1" t="s">
        <v>324</v>
      </c>
      <c r="C52" s="3">
        <v>50</v>
      </c>
      <c r="D52" s="4" t="s">
        <v>134</v>
      </c>
      <c r="E52" s="4">
        <v>1.2</v>
      </c>
      <c r="F52" s="63">
        <v>8.5</v>
      </c>
      <c r="G52" s="64">
        <f>SUM(F52/C52)*E52</f>
        <v>0.20400000000000001</v>
      </c>
      <c r="H52" s="51">
        <f>SUM(C52/E52)</f>
        <v>41.666666666666671</v>
      </c>
      <c r="I52" s="51">
        <f>SUM(C52/E52)/2</f>
        <v>20.833333333333336</v>
      </c>
      <c r="J52" s="62" t="s">
        <v>128</v>
      </c>
      <c r="K52" s="62" t="s">
        <v>128</v>
      </c>
    </row>
    <row r="53" spans="2:11">
      <c r="B53" s="1" t="s">
        <v>325</v>
      </c>
      <c r="C53" s="3">
        <v>50</v>
      </c>
      <c r="D53" s="4" t="s">
        <v>134</v>
      </c>
      <c r="E53" s="4">
        <v>1.2</v>
      </c>
      <c r="F53" s="63">
        <v>8</v>
      </c>
      <c r="G53" s="64">
        <f>SUM(F53/C53)*E53</f>
        <v>0.192</v>
      </c>
      <c r="H53" s="51">
        <f>SUM(C53/E53)</f>
        <v>41.666666666666671</v>
      </c>
      <c r="I53" s="51">
        <f>SUM(C53/E53)/2</f>
        <v>20.833333333333336</v>
      </c>
      <c r="J53" s="62" t="s">
        <v>128</v>
      </c>
      <c r="K53" s="62" t="s">
        <v>128</v>
      </c>
    </row>
    <row r="54" spans="2:11">
      <c r="F54" s="8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A2A4-548C-44C1-95A7-A466E352E4D7}">
  <sheetPr>
    <tabColor rgb="FFFFFF99"/>
  </sheetPr>
  <dimension ref="B2:G45"/>
  <sheetViews>
    <sheetView zoomScale="110" zoomScaleNormal="110" workbookViewId="0"/>
  </sheetViews>
  <sheetFormatPr defaultRowHeight="15"/>
  <cols>
    <col min="2" max="2" width="35.28515625" customWidth="1"/>
    <col min="3" max="3" width="18.42578125" customWidth="1"/>
    <col min="4" max="4" width="31.28515625" customWidth="1"/>
    <col min="5" max="5" width="20.85546875" customWidth="1"/>
    <col min="6" max="6" width="37.5703125" customWidth="1"/>
    <col min="7" max="7" width="20.28515625" customWidth="1"/>
  </cols>
  <sheetData>
    <row r="2" spans="2:7" ht="18.75">
      <c r="B2" s="41" t="s">
        <v>327</v>
      </c>
      <c r="C2" s="40"/>
      <c r="D2" s="40"/>
      <c r="E2" s="40"/>
      <c r="F2" s="40"/>
      <c r="G2" s="59"/>
    </row>
    <row r="3" spans="2:7" ht="18">
      <c r="B3" s="22"/>
      <c r="C3" s="22"/>
      <c r="D3" s="22"/>
      <c r="E3" s="22"/>
      <c r="F3" s="22"/>
      <c r="G3" s="22"/>
    </row>
    <row r="4" spans="2:7">
      <c r="B4" s="59" t="s">
        <v>1080</v>
      </c>
      <c r="C4" s="59"/>
      <c r="D4" s="59"/>
      <c r="E4" s="59"/>
      <c r="F4" s="59"/>
      <c r="G4" s="59"/>
    </row>
    <row r="5" spans="2:7">
      <c r="B5" s="60" t="s">
        <v>251</v>
      </c>
      <c r="C5" s="59"/>
      <c r="D5" s="59"/>
      <c r="E5" s="59"/>
      <c r="F5" s="59"/>
      <c r="G5" s="59"/>
    </row>
    <row r="6" spans="2:7">
      <c r="B6" s="61" t="s">
        <v>330</v>
      </c>
      <c r="C6" s="59"/>
      <c r="D6" s="59"/>
      <c r="E6" s="59"/>
      <c r="F6" s="59"/>
      <c r="G6" s="59"/>
    </row>
    <row r="9" spans="2:7">
      <c r="C9" s="21" t="s">
        <v>267</v>
      </c>
      <c r="D9" s="21" t="s">
        <v>268</v>
      </c>
      <c r="E9" s="20" t="s">
        <v>140</v>
      </c>
      <c r="F9" s="23" t="s">
        <v>288</v>
      </c>
    </row>
    <row r="10" spans="2:7">
      <c r="B10" s="18" t="s">
        <v>257</v>
      </c>
      <c r="C10" s="33"/>
      <c r="D10" s="33"/>
      <c r="E10" s="33"/>
      <c r="F10" s="33"/>
    </row>
    <row r="11" spans="2:7">
      <c r="B11" s="1" t="s">
        <v>258</v>
      </c>
      <c r="C11" s="3">
        <v>20</v>
      </c>
      <c r="D11" s="4">
        <v>40</v>
      </c>
      <c r="E11" s="38">
        <v>17</v>
      </c>
      <c r="F11" s="64">
        <f t="shared" ref="F11:F17" si="0">SUM(E12/D11)</f>
        <v>0.42499999999999999</v>
      </c>
    </row>
    <row r="12" spans="2:7">
      <c r="B12" s="1" t="s">
        <v>259</v>
      </c>
      <c r="C12" s="3">
        <v>20</v>
      </c>
      <c r="D12" s="4">
        <v>40</v>
      </c>
      <c r="E12" s="38">
        <v>17</v>
      </c>
      <c r="F12" s="64">
        <f t="shared" si="0"/>
        <v>0.42499999999999999</v>
      </c>
    </row>
    <row r="13" spans="2:7">
      <c r="B13" s="1" t="s">
        <v>260</v>
      </c>
      <c r="C13" s="3">
        <v>20</v>
      </c>
      <c r="D13" s="4">
        <v>40</v>
      </c>
      <c r="E13" s="38">
        <v>17</v>
      </c>
      <c r="F13" s="64">
        <f t="shared" si="0"/>
        <v>0.42499999999999999</v>
      </c>
    </row>
    <row r="14" spans="2:7">
      <c r="B14" s="1" t="s">
        <v>261</v>
      </c>
      <c r="C14" s="3">
        <v>20</v>
      </c>
      <c r="D14" s="4">
        <v>40</v>
      </c>
      <c r="E14" s="38">
        <v>17</v>
      </c>
      <c r="F14" s="64">
        <f t="shared" si="0"/>
        <v>0.42499999999999999</v>
      </c>
    </row>
    <row r="15" spans="2:7">
      <c r="B15" s="1" t="s">
        <v>262</v>
      </c>
      <c r="C15" s="3">
        <v>20</v>
      </c>
      <c r="D15" s="4">
        <v>40</v>
      </c>
      <c r="E15" s="38">
        <v>17</v>
      </c>
      <c r="F15" s="64">
        <f t="shared" si="0"/>
        <v>0.42499999999999999</v>
      </c>
    </row>
    <row r="16" spans="2:7">
      <c r="B16" s="1" t="s">
        <v>263</v>
      </c>
      <c r="C16" s="3">
        <v>20</v>
      </c>
      <c r="D16" s="4">
        <v>40</v>
      </c>
      <c r="E16" s="38">
        <v>17</v>
      </c>
      <c r="F16" s="64" t="e">
        <f>SUM(#REF!/D16)</f>
        <v>#REF!</v>
      </c>
    </row>
    <row r="17" spans="2:6">
      <c r="B17" s="1" t="s">
        <v>264</v>
      </c>
      <c r="C17" s="3">
        <v>20</v>
      </c>
      <c r="D17" s="4">
        <v>40</v>
      </c>
      <c r="E17" s="38">
        <v>17</v>
      </c>
      <c r="F17" s="64">
        <f t="shared" si="0"/>
        <v>0.42499999999999999</v>
      </c>
    </row>
    <row r="18" spans="2:6">
      <c r="B18" s="1" t="s">
        <v>265</v>
      </c>
      <c r="C18" s="3">
        <v>20</v>
      </c>
      <c r="D18" s="4">
        <v>40</v>
      </c>
      <c r="E18" s="38">
        <v>17</v>
      </c>
      <c r="F18" s="64" t="e">
        <f>SUM(#REF!/D18)</f>
        <v>#REF!</v>
      </c>
    </row>
    <row r="19" spans="2:6">
      <c r="B19" s="1" t="s">
        <v>266</v>
      </c>
      <c r="C19" s="3">
        <v>20</v>
      </c>
      <c r="D19" s="4">
        <v>40</v>
      </c>
      <c r="E19" s="38">
        <v>17</v>
      </c>
      <c r="F19" s="64">
        <f>SUM(E19/D19)</f>
        <v>0.42499999999999999</v>
      </c>
    </row>
    <row r="20" spans="2:6">
      <c r="B20" s="18" t="s">
        <v>269</v>
      </c>
      <c r="C20" s="33"/>
      <c r="D20" s="33"/>
      <c r="E20" s="33"/>
      <c r="F20" s="33"/>
    </row>
    <row r="21" spans="2:6">
      <c r="B21" s="1" t="s">
        <v>258</v>
      </c>
      <c r="C21" s="3">
        <v>50</v>
      </c>
      <c r="D21" s="4">
        <v>90</v>
      </c>
      <c r="E21" s="38">
        <v>29.5</v>
      </c>
      <c r="F21" s="64">
        <f>SUM(E22/D21)</f>
        <v>0.32777777777777778</v>
      </c>
    </row>
    <row r="22" spans="2:6">
      <c r="B22" s="1" t="s">
        <v>259</v>
      </c>
      <c r="C22" s="3">
        <v>50</v>
      </c>
      <c r="D22" s="4">
        <v>90</v>
      </c>
      <c r="E22" s="38">
        <v>29.5</v>
      </c>
      <c r="F22" s="64">
        <f>SUM(E23/D22)</f>
        <v>0.32777777777777778</v>
      </c>
    </row>
    <row r="23" spans="2:6">
      <c r="B23" s="1" t="s">
        <v>260</v>
      </c>
      <c r="C23" s="3">
        <v>50</v>
      </c>
      <c r="D23" s="4">
        <v>90</v>
      </c>
      <c r="E23" s="38">
        <v>29.5</v>
      </c>
      <c r="F23" s="64">
        <f>SUM(E24/D23)</f>
        <v>0.32777777777777778</v>
      </c>
    </row>
    <row r="24" spans="2:6">
      <c r="B24" s="1" t="s">
        <v>261</v>
      </c>
      <c r="C24" s="3">
        <v>50</v>
      </c>
      <c r="D24" s="4">
        <v>90</v>
      </c>
      <c r="E24" s="38">
        <v>29.5</v>
      </c>
      <c r="F24" s="64">
        <f>SUM(E24/D24)</f>
        <v>0.32777777777777778</v>
      </c>
    </row>
    <row r="26" spans="2:6">
      <c r="C26" s="21" t="s">
        <v>267</v>
      </c>
      <c r="D26" s="21" t="s">
        <v>268</v>
      </c>
      <c r="E26" s="20" t="s">
        <v>272</v>
      </c>
      <c r="F26" s="23" t="s">
        <v>289</v>
      </c>
    </row>
    <row r="27" spans="2:6">
      <c r="B27" s="18" t="s">
        <v>271</v>
      </c>
      <c r="C27" s="33"/>
      <c r="D27" s="33"/>
      <c r="E27" s="33"/>
      <c r="F27" s="33"/>
    </row>
    <row r="28" spans="2:6">
      <c r="B28" s="1" t="s">
        <v>258</v>
      </c>
      <c r="C28" s="3">
        <v>9</v>
      </c>
      <c r="D28" s="4">
        <v>20</v>
      </c>
      <c r="E28" s="38">
        <v>23</v>
      </c>
      <c r="F28" s="64">
        <f>SUM(E28/D28)/3</f>
        <v>0.3833333333333333</v>
      </c>
    </row>
    <row r="29" spans="2:6">
      <c r="B29" s="1" t="s">
        <v>259</v>
      </c>
      <c r="C29" s="3">
        <v>9</v>
      </c>
      <c r="D29" s="4">
        <v>20</v>
      </c>
      <c r="E29" s="38">
        <v>23</v>
      </c>
      <c r="F29" s="64">
        <f>SUM(E29/D29)/3</f>
        <v>0.3833333333333333</v>
      </c>
    </row>
    <row r="30" spans="2:6">
      <c r="B30" s="1" t="s">
        <v>260</v>
      </c>
      <c r="C30" s="3">
        <v>9</v>
      </c>
      <c r="D30" s="4">
        <v>20</v>
      </c>
      <c r="E30" s="38">
        <v>23</v>
      </c>
      <c r="F30" s="64">
        <f>SUM(E30/D30)/3</f>
        <v>0.3833333333333333</v>
      </c>
    </row>
    <row r="31" spans="2:6">
      <c r="B31" s="1" t="s">
        <v>261</v>
      </c>
      <c r="C31" s="3">
        <v>9</v>
      </c>
      <c r="D31" s="4">
        <v>20</v>
      </c>
      <c r="E31" s="38">
        <v>23</v>
      </c>
      <c r="F31" s="64">
        <f>SUM(E31/D31)/3</f>
        <v>0.3833333333333333</v>
      </c>
    </row>
    <row r="33" spans="2:7">
      <c r="C33" s="21" t="s">
        <v>274</v>
      </c>
      <c r="D33" s="21" t="s">
        <v>277</v>
      </c>
      <c r="E33" s="21" t="s">
        <v>276</v>
      </c>
      <c r="F33" s="20" t="s">
        <v>140</v>
      </c>
      <c r="G33" s="23" t="s">
        <v>290</v>
      </c>
    </row>
    <row r="34" spans="2:7">
      <c r="B34" s="18" t="s">
        <v>273</v>
      </c>
      <c r="C34" s="33"/>
      <c r="D34" s="33"/>
      <c r="E34" s="33"/>
      <c r="F34" s="33"/>
      <c r="G34" s="33"/>
    </row>
    <row r="35" spans="2:7">
      <c r="B35" s="1" t="s">
        <v>282</v>
      </c>
      <c r="C35" s="3">
        <v>10</v>
      </c>
      <c r="D35" s="4">
        <v>4</v>
      </c>
      <c r="E35" s="4">
        <v>0.2</v>
      </c>
      <c r="F35" s="339">
        <v>10.5</v>
      </c>
      <c r="G35" s="64">
        <f t="shared" ref="G35:G45" si="1">SUM(F35/C35)*E35</f>
        <v>0.21000000000000002</v>
      </c>
    </row>
    <row r="36" spans="2:7">
      <c r="B36" s="1" t="s">
        <v>275</v>
      </c>
      <c r="C36" s="3">
        <v>10</v>
      </c>
      <c r="D36" s="4">
        <v>4</v>
      </c>
      <c r="E36" s="4">
        <v>0.2</v>
      </c>
      <c r="F36" s="339">
        <v>10</v>
      </c>
      <c r="G36" s="64">
        <f t="shared" si="1"/>
        <v>0.2</v>
      </c>
    </row>
    <row r="37" spans="2:7">
      <c r="B37" s="1" t="s">
        <v>285</v>
      </c>
      <c r="C37" s="3">
        <v>10</v>
      </c>
      <c r="D37" s="4">
        <v>4</v>
      </c>
      <c r="E37" s="4">
        <v>0.2</v>
      </c>
      <c r="F37" s="339">
        <v>15</v>
      </c>
      <c r="G37" s="64">
        <f t="shared" si="1"/>
        <v>0.30000000000000004</v>
      </c>
    </row>
    <row r="38" spans="2:7">
      <c r="B38" s="1" t="s">
        <v>279</v>
      </c>
      <c r="C38" s="3">
        <v>10</v>
      </c>
      <c r="D38" s="4">
        <v>4</v>
      </c>
      <c r="E38" s="4">
        <v>0.2</v>
      </c>
      <c r="F38" s="339">
        <v>10</v>
      </c>
      <c r="G38" s="64">
        <f t="shared" si="1"/>
        <v>0.2</v>
      </c>
    </row>
    <row r="39" spans="2:7">
      <c r="B39" s="1" t="s">
        <v>281</v>
      </c>
      <c r="C39" s="3">
        <v>10</v>
      </c>
      <c r="D39" s="4">
        <v>4</v>
      </c>
      <c r="E39" s="4">
        <v>0.2</v>
      </c>
      <c r="F39" s="339">
        <v>10</v>
      </c>
      <c r="G39" s="64">
        <f t="shared" si="1"/>
        <v>0.2</v>
      </c>
    </row>
    <row r="40" spans="2:7">
      <c r="B40" s="1" t="s">
        <v>280</v>
      </c>
      <c r="C40" s="3">
        <v>10</v>
      </c>
      <c r="D40" s="4">
        <v>4</v>
      </c>
      <c r="E40" s="4">
        <v>0.2</v>
      </c>
      <c r="F40" s="339">
        <v>10</v>
      </c>
      <c r="G40" s="64">
        <f t="shared" si="1"/>
        <v>0.2</v>
      </c>
    </row>
    <row r="41" spans="2:7">
      <c r="B41" s="1" t="s">
        <v>286</v>
      </c>
      <c r="C41" s="3">
        <v>10</v>
      </c>
      <c r="D41" s="4">
        <v>4</v>
      </c>
      <c r="E41" s="4">
        <v>0.2</v>
      </c>
      <c r="F41" s="339">
        <v>10.5</v>
      </c>
      <c r="G41" s="64">
        <f t="shared" si="1"/>
        <v>0.21000000000000002</v>
      </c>
    </row>
    <row r="42" spans="2:7">
      <c r="B42" s="1" t="s">
        <v>283</v>
      </c>
      <c r="C42" s="3">
        <v>10</v>
      </c>
      <c r="D42" s="4">
        <v>4</v>
      </c>
      <c r="E42" s="4">
        <v>0.2</v>
      </c>
      <c r="F42" s="339">
        <v>11</v>
      </c>
      <c r="G42" s="64">
        <f>SUM(F42/C42)*E42</f>
        <v>0.22000000000000003</v>
      </c>
    </row>
    <row r="43" spans="2:7">
      <c r="B43" s="1" t="s">
        <v>278</v>
      </c>
      <c r="C43" s="3">
        <v>10</v>
      </c>
      <c r="D43" s="4">
        <v>4</v>
      </c>
      <c r="E43" s="4">
        <v>0.2</v>
      </c>
      <c r="F43" s="340">
        <v>12</v>
      </c>
      <c r="G43" s="64">
        <f>SUM(F43/C43)*E43</f>
        <v>0.24</v>
      </c>
    </row>
    <row r="44" spans="2:7">
      <c r="B44" s="1" t="s">
        <v>287</v>
      </c>
      <c r="C44" s="3">
        <v>10</v>
      </c>
      <c r="D44" s="4">
        <v>4</v>
      </c>
      <c r="E44" s="4">
        <v>0.2</v>
      </c>
      <c r="F44" s="339">
        <v>10.5</v>
      </c>
      <c r="G44" s="64">
        <f t="shared" si="1"/>
        <v>0.21000000000000002</v>
      </c>
    </row>
    <row r="45" spans="2:7">
      <c r="B45" s="1" t="s">
        <v>284</v>
      </c>
      <c r="C45" s="3">
        <v>10</v>
      </c>
      <c r="D45" s="4">
        <v>4</v>
      </c>
      <c r="E45" s="4">
        <v>0.2</v>
      </c>
      <c r="F45" s="339">
        <v>11</v>
      </c>
      <c r="G45" s="64">
        <f t="shared" si="1"/>
        <v>0.22000000000000003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83FC-AED4-4937-9C49-319AA5D887A7}">
  <sheetPr>
    <tabColor rgb="FF00B0F0"/>
    <pageSetUpPr fitToPage="1"/>
  </sheetPr>
  <dimension ref="B1:L149"/>
  <sheetViews>
    <sheetView zoomScaleNormal="100" workbookViewId="0">
      <pane ySplit="8" topLeftCell="A9" activePane="bottomLeft" state="frozen"/>
      <selection pane="bottomLeft"/>
    </sheetView>
  </sheetViews>
  <sheetFormatPr defaultRowHeight="15"/>
  <cols>
    <col min="2" max="2" width="40.5703125" customWidth="1"/>
    <col min="3" max="3" width="12.7109375" customWidth="1"/>
    <col min="4" max="4" width="25.7109375" customWidth="1"/>
    <col min="5" max="5" width="23.7109375" customWidth="1"/>
    <col min="6" max="6" width="25" customWidth="1"/>
    <col min="7" max="9" width="23.7109375" customWidth="1"/>
    <col min="10" max="10" width="25.42578125" customWidth="1"/>
    <col min="13" max="13" width="7.42578125" customWidth="1"/>
    <col min="14" max="14" width="11.5703125" customWidth="1"/>
  </cols>
  <sheetData>
    <row r="1" spans="2:12" ht="15" customHeight="1">
      <c r="B1" s="364"/>
      <c r="C1" s="364"/>
      <c r="D1" s="364"/>
      <c r="E1" s="364"/>
      <c r="F1" s="364"/>
      <c r="G1" s="364"/>
      <c r="H1" s="364"/>
      <c r="I1" s="364"/>
    </row>
    <row r="2" spans="2:12" ht="15" customHeight="1">
      <c r="B2" s="252" t="s">
        <v>718</v>
      </c>
      <c r="C2" s="253"/>
      <c r="D2" s="143"/>
      <c r="H2" s="234" t="s">
        <v>990</v>
      </c>
      <c r="I2" s="235"/>
      <c r="K2" s="24"/>
      <c r="L2" s="24"/>
    </row>
    <row r="3" spans="2:12" ht="15" customHeight="1">
      <c r="B3" s="42"/>
      <c r="C3" s="42"/>
      <c r="D3" s="42"/>
      <c r="E3" s="42"/>
      <c r="F3" s="42"/>
      <c r="H3" s="236" t="s">
        <v>880</v>
      </c>
      <c r="I3" s="237"/>
    </row>
    <row r="4" spans="2:12" ht="15" customHeight="1">
      <c r="B4" s="88" t="s">
        <v>878</v>
      </c>
      <c r="C4" s="88"/>
      <c r="D4" s="88"/>
      <c r="E4" s="89"/>
      <c r="F4" s="89"/>
      <c r="H4" s="238" t="s">
        <v>881</v>
      </c>
      <c r="I4" s="239"/>
    </row>
    <row r="5" spans="2:12" ht="15" customHeight="1">
      <c r="B5" s="88" t="s">
        <v>1208</v>
      </c>
      <c r="C5" s="88"/>
      <c r="D5" s="88"/>
      <c r="E5" s="89"/>
      <c r="F5" s="89"/>
      <c r="H5" s="238" t="s">
        <v>1206</v>
      </c>
      <c r="I5" s="239"/>
    </row>
    <row r="6" spans="2:12" ht="15" customHeight="1">
      <c r="B6" s="88"/>
      <c r="C6" s="88"/>
      <c r="D6" s="88"/>
      <c r="E6" s="89"/>
      <c r="F6" s="89"/>
      <c r="H6" s="240" t="s">
        <v>882</v>
      </c>
      <c r="I6" s="241"/>
    </row>
    <row r="7" spans="2:12" ht="15" customHeight="1"/>
    <row r="8" spans="2:12" ht="15" customHeight="1">
      <c r="C8" s="138" t="s">
        <v>0</v>
      </c>
      <c r="D8" s="21" t="s">
        <v>133</v>
      </c>
      <c r="E8" s="21" t="s">
        <v>292</v>
      </c>
      <c r="F8" s="21" t="s">
        <v>1207</v>
      </c>
      <c r="G8" s="20" t="s">
        <v>347</v>
      </c>
      <c r="H8" s="20" t="s">
        <v>348</v>
      </c>
      <c r="I8" s="23" t="s">
        <v>349</v>
      </c>
    </row>
    <row r="9" spans="2:12">
      <c r="B9" s="14" t="s">
        <v>2</v>
      </c>
      <c r="C9" s="14"/>
      <c r="D9" s="14"/>
      <c r="E9" s="14"/>
      <c r="F9" s="14"/>
      <c r="G9" s="14"/>
      <c r="H9" s="14"/>
      <c r="I9" s="14"/>
    </row>
    <row r="10" spans="2:12">
      <c r="B10" s="1" t="s">
        <v>697</v>
      </c>
      <c r="C10" s="3">
        <v>250</v>
      </c>
      <c r="D10" s="4" t="s">
        <v>833</v>
      </c>
      <c r="E10" s="4">
        <v>4.5</v>
      </c>
      <c r="F10" s="248">
        <f>SUM(C10/E10)</f>
        <v>55.555555555555557</v>
      </c>
      <c r="G10" s="300">
        <v>9</v>
      </c>
      <c r="H10" s="79">
        <f>SUM(G10*1.2)</f>
        <v>10.799999999999999</v>
      </c>
      <c r="I10" s="64">
        <f>SUM(H10/C10)*E10</f>
        <v>0.19439999999999999</v>
      </c>
    </row>
    <row r="11" spans="2:12">
      <c r="B11" s="1" t="s">
        <v>698</v>
      </c>
      <c r="C11" s="3">
        <v>500</v>
      </c>
      <c r="D11" s="4" t="s">
        <v>833</v>
      </c>
      <c r="E11" s="4">
        <v>4.5</v>
      </c>
      <c r="F11" s="248">
        <f>SUM(C11/E11)</f>
        <v>111.11111111111111</v>
      </c>
      <c r="G11" s="300">
        <v>16</v>
      </c>
      <c r="H11" s="79">
        <f t="shared" ref="H11:H75" si="0">SUM(G11*1.2)</f>
        <v>19.2</v>
      </c>
      <c r="I11" s="64">
        <f>SUM(H11/C11)*E11</f>
        <v>0.17279999999999998</v>
      </c>
    </row>
    <row r="12" spans="2:12">
      <c r="B12" s="1" t="s">
        <v>699</v>
      </c>
      <c r="C12" s="3">
        <v>250</v>
      </c>
      <c r="D12" s="4" t="s">
        <v>835</v>
      </c>
      <c r="E12" s="4">
        <v>2</v>
      </c>
      <c r="F12" s="248">
        <f>SUM(C12/E12)</f>
        <v>125</v>
      </c>
      <c r="G12" s="300">
        <v>9.5</v>
      </c>
      <c r="H12" s="79">
        <f t="shared" si="0"/>
        <v>11.4</v>
      </c>
      <c r="I12" s="64">
        <f>SUM(H12/C12)*E12</f>
        <v>9.1200000000000003E-2</v>
      </c>
    </row>
    <row r="13" spans="2:12">
      <c r="B13" s="1" t="s">
        <v>700</v>
      </c>
      <c r="C13" s="3">
        <v>500</v>
      </c>
      <c r="D13" s="4" t="s">
        <v>835</v>
      </c>
      <c r="E13" s="4">
        <v>2</v>
      </c>
      <c r="F13" s="248">
        <f>SUM(C13/E13)</f>
        <v>250</v>
      </c>
      <c r="G13" s="300">
        <v>14.5</v>
      </c>
      <c r="H13" s="79">
        <f t="shared" si="0"/>
        <v>17.399999999999999</v>
      </c>
      <c r="I13" s="64">
        <f>SUM(H13/C13)*E13</f>
        <v>6.9599999999999995E-2</v>
      </c>
    </row>
    <row r="14" spans="2:12">
      <c r="B14" s="1" t="s">
        <v>701</v>
      </c>
      <c r="C14" s="3">
        <v>250</v>
      </c>
      <c r="D14" s="4" t="s">
        <v>834</v>
      </c>
      <c r="E14" s="4">
        <v>1.5</v>
      </c>
      <c r="F14" s="248">
        <f>SUM(C14/E14)</f>
        <v>166.66666666666666</v>
      </c>
      <c r="G14" s="300">
        <v>12</v>
      </c>
      <c r="H14" s="79">
        <f t="shared" si="0"/>
        <v>14.399999999999999</v>
      </c>
      <c r="I14" s="64">
        <f>SUM(H14/C14)*E14</f>
        <v>8.6399999999999991E-2</v>
      </c>
    </row>
    <row r="15" spans="2:12">
      <c r="B15" s="15" t="s">
        <v>5</v>
      </c>
      <c r="C15" s="15"/>
      <c r="D15" s="15"/>
      <c r="E15" s="15"/>
      <c r="F15" s="15"/>
      <c r="G15" s="242"/>
      <c r="H15" s="15"/>
      <c r="I15" s="15"/>
    </row>
    <row r="16" spans="2:12">
      <c r="B16" s="1" t="s">
        <v>702</v>
      </c>
      <c r="C16" s="3">
        <v>250</v>
      </c>
      <c r="D16" s="4" t="s">
        <v>833</v>
      </c>
      <c r="E16" s="4">
        <v>4.5</v>
      </c>
      <c r="F16" s="248">
        <f t="shared" ref="F16:F23" si="1">SUM(C16/E16)</f>
        <v>55.555555555555557</v>
      </c>
      <c r="G16" s="300">
        <v>7</v>
      </c>
      <c r="H16" s="79">
        <f t="shared" si="0"/>
        <v>8.4</v>
      </c>
      <c r="I16" s="64">
        <f t="shared" ref="I16:I23" si="2">SUM(H16/C16)*E16</f>
        <v>0.15120000000000003</v>
      </c>
    </row>
    <row r="17" spans="2:9">
      <c r="B17" s="1" t="s">
        <v>703</v>
      </c>
      <c r="C17" s="3">
        <v>500</v>
      </c>
      <c r="D17" s="4" t="s">
        <v>833</v>
      </c>
      <c r="E17" s="4">
        <v>4.5</v>
      </c>
      <c r="F17" s="248">
        <f t="shared" si="1"/>
        <v>111.11111111111111</v>
      </c>
      <c r="G17" s="300">
        <v>11.5</v>
      </c>
      <c r="H17" s="79">
        <f t="shared" si="0"/>
        <v>13.799999999999999</v>
      </c>
      <c r="I17" s="64">
        <f t="shared" si="2"/>
        <v>0.1242</v>
      </c>
    </row>
    <row r="18" spans="2:9">
      <c r="B18" s="1" t="s">
        <v>704</v>
      </c>
      <c r="C18" s="3">
        <v>250</v>
      </c>
      <c r="D18" s="4" t="s">
        <v>835</v>
      </c>
      <c r="E18" s="4">
        <v>2</v>
      </c>
      <c r="F18" s="248">
        <f t="shared" si="1"/>
        <v>125</v>
      </c>
      <c r="G18" s="300">
        <v>8</v>
      </c>
      <c r="H18" s="79">
        <f t="shared" si="0"/>
        <v>9.6</v>
      </c>
      <c r="I18" s="64">
        <f t="shared" si="2"/>
        <v>7.6799999999999993E-2</v>
      </c>
    </row>
    <row r="19" spans="2:9">
      <c r="B19" s="1" t="s">
        <v>705</v>
      </c>
      <c r="C19" s="3">
        <v>500</v>
      </c>
      <c r="D19" s="4" t="s">
        <v>835</v>
      </c>
      <c r="E19" s="4">
        <v>2</v>
      </c>
      <c r="F19" s="248">
        <f t="shared" si="1"/>
        <v>250</v>
      </c>
      <c r="G19" s="300">
        <v>12</v>
      </c>
      <c r="H19" s="79">
        <f t="shared" si="0"/>
        <v>14.399999999999999</v>
      </c>
      <c r="I19" s="64">
        <f t="shared" si="2"/>
        <v>5.7599999999999991E-2</v>
      </c>
    </row>
    <row r="20" spans="2:9">
      <c r="B20" s="1" t="s">
        <v>706</v>
      </c>
      <c r="C20" s="3">
        <v>250</v>
      </c>
      <c r="D20" s="4" t="s">
        <v>834</v>
      </c>
      <c r="E20" s="4">
        <v>1.5</v>
      </c>
      <c r="F20" s="248">
        <f t="shared" si="1"/>
        <v>166.66666666666666</v>
      </c>
      <c r="G20" s="300">
        <v>7</v>
      </c>
      <c r="H20" s="79">
        <f t="shared" si="0"/>
        <v>8.4</v>
      </c>
      <c r="I20" s="64">
        <f t="shared" si="2"/>
        <v>5.0400000000000007E-2</v>
      </c>
    </row>
    <row r="21" spans="2:9">
      <c r="B21" s="1" t="s">
        <v>707</v>
      </c>
      <c r="C21" s="3">
        <v>500</v>
      </c>
      <c r="D21" s="4" t="s">
        <v>834</v>
      </c>
      <c r="E21" s="4">
        <v>1.5</v>
      </c>
      <c r="F21" s="248">
        <f t="shared" si="1"/>
        <v>333.33333333333331</v>
      </c>
      <c r="G21" s="300">
        <v>11.5</v>
      </c>
      <c r="H21" s="79">
        <f t="shared" si="0"/>
        <v>13.799999999999999</v>
      </c>
      <c r="I21" s="64">
        <f t="shared" si="2"/>
        <v>4.1399999999999999E-2</v>
      </c>
    </row>
    <row r="22" spans="2:9">
      <c r="B22" s="1" t="s">
        <v>708</v>
      </c>
      <c r="C22" s="3">
        <v>250</v>
      </c>
      <c r="D22" s="4" t="s">
        <v>834</v>
      </c>
      <c r="E22" s="4">
        <v>1.5</v>
      </c>
      <c r="F22" s="248">
        <f t="shared" si="1"/>
        <v>166.66666666666666</v>
      </c>
      <c r="G22" s="300">
        <v>11</v>
      </c>
      <c r="H22" s="79">
        <f t="shared" si="0"/>
        <v>13.2</v>
      </c>
      <c r="I22" s="64">
        <f t="shared" si="2"/>
        <v>7.9199999999999993E-2</v>
      </c>
    </row>
    <row r="23" spans="2:9">
      <c r="B23" s="1" t="s">
        <v>709</v>
      </c>
      <c r="C23" s="3">
        <v>250</v>
      </c>
      <c r="D23" s="4" t="s">
        <v>836</v>
      </c>
      <c r="E23" s="4">
        <v>9</v>
      </c>
      <c r="F23" s="248">
        <f t="shared" si="1"/>
        <v>27.777777777777779</v>
      </c>
      <c r="G23" s="300">
        <v>10.5</v>
      </c>
      <c r="H23" s="79">
        <f t="shared" si="0"/>
        <v>12.6</v>
      </c>
      <c r="I23" s="64">
        <f t="shared" si="2"/>
        <v>0.4536</v>
      </c>
    </row>
    <row r="24" spans="2:9">
      <c r="B24" s="16" t="s">
        <v>11</v>
      </c>
      <c r="C24" s="16"/>
      <c r="D24" s="16"/>
      <c r="E24" s="16"/>
      <c r="F24" s="16"/>
      <c r="G24" s="243"/>
      <c r="H24" s="16"/>
      <c r="I24" s="16"/>
    </row>
    <row r="25" spans="2:9">
      <c r="B25" s="1" t="s">
        <v>710</v>
      </c>
      <c r="C25" s="3">
        <v>250</v>
      </c>
      <c r="D25" s="4" t="s">
        <v>833</v>
      </c>
      <c r="E25" s="4">
        <v>4.5</v>
      </c>
      <c r="F25" s="248">
        <f t="shared" ref="F25:F32" si="3">SUM(C25/E25)</f>
        <v>55.555555555555557</v>
      </c>
      <c r="G25" s="300">
        <v>7</v>
      </c>
      <c r="H25" s="79">
        <f t="shared" si="0"/>
        <v>8.4</v>
      </c>
      <c r="I25" s="64">
        <f t="shared" ref="I25:I32" si="4">SUM(H25/C25)*E25</f>
        <v>0.15120000000000003</v>
      </c>
    </row>
    <row r="26" spans="2:9">
      <c r="B26" s="1" t="s">
        <v>711</v>
      </c>
      <c r="C26" s="3">
        <v>500</v>
      </c>
      <c r="D26" s="4" t="s">
        <v>833</v>
      </c>
      <c r="E26" s="4">
        <v>4.5</v>
      </c>
      <c r="F26" s="248">
        <f t="shared" si="3"/>
        <v>111.11111111111111</v>
      </c>
      <c r="G26" s="300">
        <v>11.5</v>
      </c>
      <c r="H26" s="79">
        <f t="shared" si="0"/>
        <v>13.799999999999999</v>
      </c>
      <c r="I26" s="64">
        <f t="shared" si="4"/>
        <v>0.1242</v>
      </c>
    </row>
    <row r="27" spans="2:9">
      <c r="B27" s="1" t="s">
        <v>712</v>
      </c>
      <c r="C27" s="3">
        <v>250</v>
      </c>
      <c r="D27" s="4" t="s">
        <v>835</v>
      </c>
      <c r="E27" s="4">
        <v>2</v>
      </c>
      <c r="F27" s="248">
        <f t="shared" si="3"/>
        <v>125</v>
      </c>
      <c r="G27" s="300">
        <v>8</v>
      </c>
      <c r="H27" s="79">
        <f t="shared" si="0"/>
        <v>9.6</v>
      </c>
      <c r="I27" s="64">
        <f t="shared" si="4"/>
        <v>7.6799999999999993E-2</v>
      </c>
    </row>
    <row r="28" spans="2:9">
      <c r="B28" s="1" t="s">
        <v>713</v>
      </c>
      <c r="C28" s="3">
        <v>500</v>
      </c>
      <c r="D28" s="4" t="s">
        <v>835</v>
      </c>
      <c r="E28" s="4">
        <v>2</v>
      </c>
      <c r="F28" s="248">
        <f t="shared" si="3"/>
        <v>250</v>
      </c>
      <c r="G28" s="300">
        <v>12</v>
      </c>
      <c r="H28" s="79">
        <f t="shared" si="0"/>
        <v>14.399999999999999</v>
      </c>
      <c r="I28" s="64">
        <f t="shared" si="4"/>
        <v>5.7599999999999991E-2</v>
      </c>
    </row>
    <row r="29" spans="2:9">
      <c r="B29" s="1" t="s">
        <v>714</v>
      </c>
      <c r="C29" s="3">
        <v>250</v>
      </c>
      <c r="D29" s="4" t="s">
        <v>834</v>
      </c>
      <c r="E29" s="4">
        <v>1.5</v>
      </c>
      <c r="F29" s="248">
        <f t="shared" si="3"/>
        <v>166.66666666666666</v>
      </c>
      <c r="G29" s="300">
        <v>7</v>
      </c>
      <c r="H29" s="79">
        <f t="shared" si="0"/>
        <v>8.4</v>
      </c>
      <c r="I29" s="64">
        <f t="shared" si="4"/>
        <v>5.0400000000000007E-2</v>
      </c>
    </row>
    <row r="30" spans="2:9">
      <c r="B30" s="1" t="s">
        <v>715</v>
      </c>
      <c r="C30" s="3">
        <v>500</v>
      </c>
      <c r="D30" s="4" t="s">
        <v>834</v>
      </c>
      <c r="E30" s="4">
        <v>1.5</v>
      </c>
      <c r="F30" s="248">
        <f t="shared" si="3"/>
        <v>333.33333333333331</v>
      </c>
      <c r="G30" s="300">
        <v>11.5</v>
      </c>
      <c r="H30" s="79">
        <f t="shared" si="0"/>
        <v>13.799999999999999</v>
      </c>
      <c r="I30" s="64">
        <f t="shared" si="4"/>
        <v>4.1399999999999999E-2</v>
      </c>
    </row>
    <row r="31" spans="2:9">
      <c r="B31" s="1" t="s">
        <v>716</v>
      </c>
      <c r="C31" s="3">
        <v>250</v>
      </c>
      <c r="D31" s="4" t="s">
        <v>834</v>
      </c>
      <c r="E31" s="4">
        <v>1.5</v>
      </c>
      <c r="F31" s="248">
        <f t="shared" si="3"/>
        <v>166.66666666666666</v>
      </c>
      <c r="G31" s="300">
        <v>11</v>
      </c>
      <c r="H31" s="79">
        <f t="shared" si="0"/>
        <v>13.2</v>
      </c>
      <c r="I31" s="64">
        <f t="shared" si="4"/>
        <v>7.9199999999999993E-2</v>
      </c>
    </row>
    <row r="32" spans="2:9">
      <c r="B32" s="1" t="s">
        <v>717</v>
      </c>
      <c r="C32" s="3">
        <v>250</v>
      </c>
      <c r="D32" s="4" t="s">
        <v>836</v>
      </c>
      <c r="E32" s="4">
        <v>9</v>
      </c>
      <c r="F32" s="248">
        <f t="shared" si="3"/>
        <v>27.777777777777779</v>
      </c>
      <c r="G32" s="300">
        <v>10.5</v>
      </c>
      <c r="H32" s="79">
        <f t="shared" si="0"/>
        <v>12.6</v>
      </c>
      <c r="I32" s="64">
        <f t="shared" si="4"/>
        <v>0.4536</v>
      </c>
    </row>
    <row r="33" spans="2:9">
      <c r="B33" s="17" t="s">
        <v>17</v>
      </c>
      <c r="C33" s="17"/>
      <c r="D33" s="17"/>
      <c r="E33" s="17"/>
      <c r="F33" s="17"/>
      <c r="G33" s="244"/>
      <c r="H33" s="17"/>
      <c r="I33" s="17"/>
    </row>
    <row r="34" spans="2:9">
      <c r="B34" s="1" t="s">
        <v>720</v>
      </c>
      <c r="C34" s="3">
        <v>250</v>
      </c>
      <c r="D34" s="4" t="s">
        <v>837</v>
      </c>
      <c r="E34" s="4">
        <v>3</v>
      </c>
      <c r="F34" s="248">
        <f t="shared" ref="F34:F42" si="5">SUM(C34/E34)</f>
        <v>83.333333333333329</v>
      </c>
      <c r="G34" s="300">
        <v>7</v>
      </c>
      <c r="H34" s="79">
        <f t="shared" si="0"/>
        <v>8.4</v>
      </c>
      <c r="I34" s="64">
        <f t="shared" ref="I34:I42" si="6">SUM(H34/C34)*E34</f>
        <v>0.10080000000000001</v>
      </c>
    </row>
    <row r="35" spans="2:9">
      <c r="B35" s="1" t="s">
        <v>721</v>
      </c>
      <c r="C35" s="3">
        <v>500</v>
      </c>
      <c r="D35" s="4" t="s">
        <v>833</v>
      </c>
      <c r="E35" s="4">
        <v>3</v>
      </c>
      <c r="F35" s="248">
        <f t="shared" si="5"/>
        <v>166.66666666666666</v>
      </c>
      <c r="G35" s="300">
        <v>11.5</v>
      </c>
      <c r="H35" s="79">
        <f t="shared" si="0"/>
        <v>13.799999999999999</v>
      </c>
      <c r="I35" s="64">
        <f t="shared" si="6"/>
        <v>8.2799999999999999E-2</v>
      </c>
    </row>
    <row r="36" spans="2:9">
      <c r="B36" s="1" t="s">
        <v>722</v>
      </c>
      <c r="C36" s="3">
        <v>250</v>
      </c>
      <c r="D36" s="4" t="s">
        <v>835</v>
      </c>
      <c r="E36" s="4">
        <v>2</v>
      </c>
      <c r="F36" s="248">
        <f t="shared" si="5"/>
        <v>125</v>
      </c>
      <c r="G36" s="300">
        <v>8</v>
      </c>
      <c r="H36" s="79">
        <f t="shared" si="0"/>
        <v>9.6</v>
      </c>
      <c r="I36" s="64">
        <f t="shared" si="6"/>
        <v>7.6799999999999993E-2</v>
      </c>
    </row>
    <row r="37" spans="2:9">
      <c r="B37" s="1" t="s">
        <v>723</v>
      </c>
      <c r="C37" s="3">
        <v>500</v>
      </c>
      <c r="D37" s="4" t="s">
        <v>835</v>
      </c>
      <c r="E37" s="4">
        <v>2</v>
      </c>
      <c r="F37" s="248">
        <f t="shared" si="5"/>
        <v>250</v>
      </c>
      <c r="G37" s="300">
        <v>12</v>
      </c>
      <c r="H37" s="79">
        <f t="shared" si="0"/>
        <v>14.399999999999999</v>
      </c>
      <c r="I37" s="64">
        <f t="shared" si="6"/>
        <v>5.7599999999999991E-2</v>
      </c>
    </row>
    <row r="38" spans="2:9">
      <c r="B38" s="1" t="s">
        <v>724</v>
      </c>
      <c r="C38" s="3">
        <v>250</v>
      </c>
      <c r="D38" s="4" t="s">
        <v>834</v>
      </c>
      <c r="E38" s="4">
        <v>1.5</v>
      </c>
      <c r="F38" s="248">
        <f t="shared" si="5"/>
        <v>166.66666666666666</v>
      </c>
      <c r="G38" s="300">
        <v>7</v>
      </c>
      <c r="H38" s="79">
        <f t="shared" si="0"/>
        <v>8.4</v>
      </c>
      <c r="I38" s="64">
        <f t="shared" si="6"/>
        <v>5.0400000000000007E-2</v>
      </c>
    </row>
    <row r="39" spans="2:9">
      <c r="B39" s="1" t="s">
        <v>725</v>
      </c>
      <c r="C39" s="3">
        <v>500</v>
      </c>
      <c r="D39" s="4" t="s">
        <v>834</v>
      </c>
      <c r="E39" s="4">
        <v>1.5</v>
      </c>
      <c r="F39" s="248">
        <f t="shared" si="5"/>
        <v>333.33333333333331</v>
      </c>
      <c r="G39" s="300">
        <v>11.5</v>
      </c>
      <c r="H39" s="79">
        <f t="shared" si="0"/>
        <v>13.799999999999999</v>
      </c>
      <c r="I39" s="64">
        <f t="shared" si="6"/>
        <v>4.1399999999999999E-2</v>
      </c>
    </row>
    <row r="40" spans="2:9">
      <c r="B40" s="1" t="s">
        <v>726</v>
      </c>
      <c r="C40" s="3">
        <v>250</v>
      </c>
      <c r="D40" s="4" t="s">
        <v>834</v>
      </c>
      <c r="E40" s="4">
        <v>1.5</v>
      </c>
      <c r="F40" s="248">
        <f t="shared" si="5"/>
        <v>166.66666666666666</v>
      </c>
      <c r="G40" s="300">
        <v>11</v>
      </c>
      <c r="H40" s="79">
        <f t="shared" si="0"/>
        <v>13.2</v>
      </c>
      <c r="I40" s="64">
        <f t="shared" si="6"/>
        <v>7.9199999999999993E-2</v>
      </c>
    </row>
    <row r="41" spans="2:9">
      <c r="B41" s="1" t="s">
        <v>727</v>
      </c>
      <c r="C41" s="3">
        <v>250</v>
      </c>
      <c r="D41" s="4" t="s">
        <v>836</v>
      </c>
      <c r="E41" s="4">
        <v>9</v>
      </c>
      <c r="F41" s="248">
        <f t="shared" si="5"/>
        <v>27.777777777777779</v>
      </c>
      <c r="G41" s="300">
        <v>10.5</v>
      </c>
      <c r="H41" s="79">
        <f t="shared" si="0"/>
        <v>12.6</v>
      </c>
      <c r="I41" s="64">
        <f t="shared" si="6"/>
        <v>0.4536</v>
      </c>
    </row>
    <row r="42" spans="2:9">
      <c r="B42" s="1" t="s">
        <v>53</v>
      </c>
      <c r="C42" s="5">
        <v>15</v>
      </c>
      <c r="D42" s="4" t="s">
        <v>158</v>
      </c>
      <c r="E42" s="6">
        <v>0.2</v>
      </c>
      <c r="F42" s="248">
        <f t="shared" si="5"/>
        <v>75</v>
      </c>
      <c r="G42" s="301">
        <v>3.5</v>
      </c>
      <c r="H42" s="79">
        <f t="shared" si="0"/>
        <v>4.2</v>
      </c>
      <c r="I42" s="64">
        <f t="shared" si="6"/>
        <v>5.6000000000000008E-2</v>
      </c>
    </row>
    <row r="43" spans="2:9">
      <c r="B43" s="18" t="s">
        <v>26</v>
      </c>
      <c r="C43" s="18"/>
      <c r="D43" s="18"/>
      <c r="E43" s="18"/>
      <c r="F43" s="18"/>
      <c r="G43" s="235"/>
      <c r="H43" s="18"/>
      <c r="I43" s="18"/>
    </row>
    <row r="44" spans="2:9">
      <c r="B44" s="1" t="s">
        <v>46</v>
      </c>
      <c r="C44" s="5">
        <v>250</v>
      </c>
      <c r="D44" s="4" t="s">
        <v>837</v>
      </c>
      <c r="E44" s="6">
        <v>3</v>
      </c>
      <c r="F44" s="248">
        <f t="shared" ref="F44:F58" si="7">SUM(C44/E44)</f>
        <v>83.333333333333329</v>
      </c>
      <c r="G44" s="301">
        <v>15.5</v>
      </c>
      <c r="H44" s="79">
        <f t="shared" si="0"/>
        <v>18.599999999999998</v>
      </c>
      <c r="I44" s="64">
        <f t="shared" ref="I44:I58" si="8">SUM(H44/C44)*E44</f>
        <v>0.22319999999999998</v>
      </c>
    </row>
    <row r="45" spans="2:9">
      <c r="B45" s="1" t="s">
        <v>70</v>
      </c>
      <c r="C45" s="5">
        <v>250</v>
      </c>
      <c r="D45" s="4" t="s">
        <v>835</v>
      </c>
      <c r="E45" s="4">
        <v>2</v>
      </c>
      <c r="F45" s="248">
        <f t="shared" si="7"/>
        <v>125</v>
      </c>
      <c r="G45" s="301">
        <v>10.5</v>
      </c>
      <c r="H45" s="79">
        <f t="shared" si="0"/>
        <v>12.6</v>
      </c>
      <c r="I45" s="64">
        <f t="shared" si="8"/>
        <v>0.1008</v>
      </c>
    </row>
    <row r="46" spans="2:9">
      <c r="B46" s="1" t="s">
        <v>728</v>
      </c>
      <c r="C46" s="5">
        <v>250</v>
      </c>
      <c r="D46" s="4" t="s">
        <v>836</v>
      </c>
      <c r="E46" s="6">
        <v>9</v>
      </c>
      <c r="F46" s="248">
        <f t="shared" si="7"/>
        <v>27.777777777777779</v>
      </c>
      <c r="G46" s="301">
        <v>18</v>
      </c>
      <c r="H46" s="79">
        <f t="shared" si="0"/>
        <v>21.599999999999998</v>
      </c>
      <c r="I46" s="64">
        <f t="shared" si="8"/>
        <v>0.77759999999999996</v>
      </c>
    </row>
    <row r="47" spans="2:9">
      <c r="B47" s="1" t="s">
        <v>729</v>
      </c>
      <c r="C47" s="3">
        <v>250</v>
      </c>
      <c r="D47" s="4" t="s">
        <v>838</v>
      </c>
      <c r="E47" s="4">
        <v>6</v>
      </c>
      <c r="F47" s="248">
        <f t="shared" si="7"/>
        <v>41.666666666666664</v>
      </c>
      <c r="G47" s="301">
        <v>33</v>
      </c>
      <c r="H47" s="79">
        <f t="shared" si="0"/>
        <v>39.6</v>
      </c>
      <c r="I47" s="64">
        <f t="shared" si="8"/>
        <v>0.95040000000000013</v>
      </c>
    </row>
    <row r="48" spans="2:9">
      <c r="B48" s="1" t="s">
        <v>730</v>
      </c>
      <c r="C48" s="3">
        <v>50</v>
      </c>
      <c r="D48" s="4" t="s">
        <v>834</v>
      </c>
      <c r="E48" s="4">
        <v>0.5</v>
      </c>
      <c r="F48" s="248">
        <f t="shared" si="7"/>
        <v>100</v>
      </c>
      <c r="G48" s="301">
        <v>21.5</v>
      </c>
      <c r="H48" s="79">
        <f t="shared" si="0"/>
        <v>25.8</v>
      </c>
      <c r="I48" s="64">
        <f t="shared" si="8"/>
        <v>0.25800000000000001</v>
      </c>
    </row>
    <row r="49" spans="2:9">
      <c r="B49" s="1" t="s">
        <v>731</v>
      </c>
      <c r="C49" s="3">
        <v>50</v>
      </c>
      <c r="D49" s="4" t="s">
        <v>834</v>
      </c>
      <c r="E49" s="4">
        <v>0.5</v>
      </c>
      <c r="F49" s="248">
        <f t="shared" si="7"/>
        <v>100</v>
      </c>
      <c r="G49" s="301">
        <v>27</v>
      </c>
      <c r="H49" s="79">
        <f t="shared" si="0"/>
        <v>32.4</v>
      </c>
      <c r="I49" s="64">
        <f t="shared" si="8"/>
        <v>0.32400000000000001</v>
      </c>
    </row>
    <row r="50" spans="2:9">
      <c r="B50" s="1" t="s">
        <v>732</v>
      </c>
      <c r="C50" s="3">
        <v>50</v>
      </c>
      <c r="D50" s="4" t="s">
        <v>834</v>
      </c>
      <c r="E50" s="4">
        <v>0.5</v>
      </c>
      <c r="F50" s="248">
        <f t="shared" si="7"/>
        <v>100</v>
      </c>
      <c r="G50" s="301">
        <v>17</v>
      </c>
      <c r="H50" s="79">
        <f t="shared" si="0"/>
        <v>20.399999999999999</v>
      </c>
      <c r="I50" s="64">
        <f t="shared" si="8"/>
        <v>0.20399999999999999</v>
      </c>
    </row>
    <row r="51" spans="2:9">
      <c r="B51" s="1" t="s">
        <v>733</v>
      </c>
      <c r="C51" s="3">
        <v>50</v>
      </c>
      <c r="D51" s="4" t="s">
        <v>834</v>
      </c>
      <c r="E51" s="4">
        <v>0.5</v>
      </c>
      <c r="F51" s="248">
        <f t="shared" si="7"/>
        <v>100</v>
      </c>
      <c r="G51" s="301">
        <v>17</v>
      </c>
      <c r="H51" s="79">
        <f t="shared" si="0"/>
        <v>20.399999999999999</v>
      </c>
      <c r="I51" s="64">
        <f t="shared" si="8"/>
        <v>0.20399999999999999</v>
      </c>
    </row>
    <row r="52" spans="2:9">
      <c r="B52" s="1" t="s">
        <v>734</v>
      </c>
      <c r="C52" s="3">
        <v>50</v>
      </c>
      <c r="D52" s="4" t="s">
        <v>834</v>
      </c>
      <c r="E52" s="4">
        <v>0.5</v>
      </c>
      <c r="F52" s="248">
        <f t="shared" si="7"/>
        <v>100</v>
      </c>
      <c r="G52" s="300">
        <v>15</v>
      </c>
      <c r="H52" s="79">
        <f t="shared" si="0"/>
        <v>18</v>
      </c>
      <c r="I52" s="64">
        <f t="shared" si="8"/>
        <v>0.18</v>
      </c>
    </row>
    <row r="53" spans="2:9">
      <c r="B53" s="1" t="s">
        <v>48</v>
      </c>
      <c r="C53" s="3">
        <v>50</v>
      </c>
      <c r="D53" s="4" t="s">
        <v>158</v>
      </c>
      <c r="E53" s="4">
        <v>0.5</v>
      </c>
      <c r="F53" s="248">
        <f t="shared" si="7"/>
        <v>100</v>
      </c>
      <c r="G53" s="301">
        <v>25</v>
      </c>
      <c r="H53" s="79">
        <f t="shared" si="0"/>
        <v>30</v>
      </c>
      <c r="I53" s="64">
        <f t="shared" si="8"/>
        <v>0.3</v>
      </c>
    </row>
    <row r="54" spans="2:9">
      <c r="B54" s="1" t="s">
        <v>71</v>
      </c>
      <c r="C54" s="5">
        <v>250</v>
      </c>
      <c r="D54" s="4" t="s">
        <v>834</v>
      </c>
      <c r="E54" s="6">
        <v>1.5</v>
      </c>
      <c r="F54" s="248">
        <f t="shared" si="7"/>
        <v>166.66666666666666</v>
      </c>
      <c r="G54" s="301">
        <v>8</v>
      </c>
      <c r="H54" s="79">
        <f t="shared" si="0"/>
        <v>9.6</v>
      </c>
      <c r="I54" s="64">
        <f t="shared" si="8"/>
        <v>5.7599999999999998E-2</v>
      </c>
    </row>
    <row r="55" spans="2:9">
      <c r="B55" s="1" t="s">
        <v>735</v>
      </c>
      <c r="C55" s="5">
        <v>250</v>
      </c>
      <c r="D55" s="4" t="s">
        <v>834</v>
      </c>
      <c r="E55" s="6">
        <v>1.5</v>
      </c>
      <c r="F55" s="248">
        <f t="shared" si="7"/>
        <v>166.66666666666666</v>
      </c>
      <c r="G55" s="301">
        <v>17</v>
      </c>
      <c r="H55" s="79">
        <f t="shared" si="0"/>
        <v>20.399999999999999</v>
      </c>
      <c r="I55" s="64">
        <f t="shared" si="8"/>
        <v>0.12239999999999998</v>
      </c>
    </row>
    <row r="56" spans="2:9">
      <c r="B56" s="1" t="s">
        <v>736</v>
      </c>
      <c r="C56" s="5">
        <v>250</v>
      </c>
      <c r="D56" s="4" t="s">
        <v>834</v>
      </c>
      <c r="E56" s="6">
        <v>1.5</v>
      </c>
      <c r="F56" s="248">
        <f t="shared" si="7"/>
        <v>166.66666666666666</v>
      </c>
      <c r="G56" s="301">
        <v>18.5</v>
      </c>
      <c r="H56" s="79">
        <f t="shared" si="0"/>
        <v>22.2</v>
      </c>
      <c r="I56" s="64">
        <f t="shared" si="8"/>
        <v>0.13320000000000001</v>
      </c>
    </row>
    <row r="57" spans="2:9">
      <c r="B57" s="1" t="s">
        <v>49</v>
      </c>
      <c r="C57" s="5">
        <v>250</v>
      </c>
      <c r="D57" s="4" t="s">
        <v>834</v>
      </c>
      <c r="E57" s="6">
        <v>1.5</v>
      </c>
      <c r="F57" s="248">
        <f t="shared" si="7"/>
        <v>166.66666666666666</v>
      </c>
      <c r="G57" s="301">
        <v>16</v>
      </c>
      <c r="H57" s="79">
        <f t="shared" si="0"/>
        <v>19.2</v>
      </c>
      <c r="I57" s="64">
        <f t="shared" si="8"/>
        <v>0.1152</v>
      </c>
    </row>
    <row r="58" spans="2:9">
      <c r="B58" s="1" t="s">
        <v>861</v>
      </c>
      <c r="C58" s="5">
        <v>250</v>
      </c>
      <c r="D58" s="4" t="s">
        <v>834</v>
      </c>
      <c r="E58" s="6">
        <v>1.5</v>
      </c>
      <c r="F58" s="248">
        <f t="shared" si="7"/>
        <v>166.66666666666666</v>
      </c>
      <c r="G58" s="301">
        <v>30</v>
      </c>
      <c r="H58" s="79">
        <f t="shared" si="0"/>
        <v>36</v>
      </c>
      <c r="I58" s="64">
        <f t="shared" si="8"/>
        <v>0.21599999999999997</v>
      </c>
    </row>
    <row r="59" spans="2:9">
      <c r="B59" s="13" t="s">
        <v>120</v>
      </c>
      <c r="C59" s="13"/>
      <c r="D59" s="13"/>
      <c r="E59" s="13"/>
      <c r="F59" s="13"/>
      <c r="G59" s="245"/>
      <c r="H59" s="13"/>
      <c r="I59" s="13"/>
    </row>
    <row r="60" spans="2:9">
      <c r="B60" s="1" t="s">
        <v>737</v>
      </c>
      <c r="C60" s="3">
        <v>250</v>
      </c>
      <c r="D60" s="4" t="s">
        <v>837</v>
      </c>
      <c r="E60" s="4">
        <v>3</v>
      </c>
      <c r="F60" s="248">
        <f t="shared" ref="F60:F65" si="9">SUM(C60/E60)</f>
        <v>83.333333333333329</v>
      </c>
      <c r="G60" s="300">
        <v>10.5</v>
      </c>
      <c r="H60" s="79">
        <f t="shared" si="0"/>
        <v>12.6</v>
      </c>
      <c r="I60" s="64">
        <f t="shared" ref="I60:I65" si="10">SUM(H60/C60)*E60</f>
        <v>0.1512</v>
      </c>
    </row>
    <row r="61" spans="2:9">
      <c r="B61" s="1" t="s">
        <v>738</v>
      </c>
      <c r="C61" s="3">
        <v>250</v>
      </c>
      <c r="D61" s="4" t="s">
        <v>837</v>
      </c>
      <c r="E61" s="4">
        <v>3</v>
      </c>
      <c r="F61" s="248">
        <f t="shared" si="9"/>
        <v>83.333333333333329</v>
      </c>
      <c r="G61" s="300">
        <v>10.5</v>
      </c>
      <c r="H61" s="79">
        <f t="shared" si="0"/>
        <v>12.6</v>
      </c>
      <c r="I61" s="64">
        <f t="shared" si="10"/>
        <v>0.1512</v>
      </c>
    </row>
    <row r="62" spans="2:9">
      <c r="B62" s="1" t="s">
        <v>739</v>
      </c>
      <c r="C62" s="3">
        <v>500</v>
      </c>
      <c r="D62" s="4" t="s">
        <v>837</v>
      </c>
      <c r="E62" s="4">
        <v>3</v>
      </c>
      <c r="F62" s="248">
        <f t="shared" si="9"/>
        <v>166.66666666666666</v>
      </c>
      <c r="G62" s="300">
        <v>16.5</v>
      </c>
      <c r="H62" s="79">
        <f t="shared" si="0"/>
        <v>19.8</v>
      </c>
      <c r="I62" s="64">
        <f t="shared" si="10"/>
        <v>0.11880000000000002</v>
      </c>
    </row>
    <row r="63" spans="2:9">
      <c r="B63" s="1" t="s">
        <v>77</v>
      </c>
      <c r="C63" s="3">
        <v>250</v>
      </c>
      <c r="D63" s="4" t="s">
        <v>137</v>
      </c>
      <c r="E63" s="4">
        <v>0.5</v>
      </c>
      <c r="F63" s="248">
        <f t="shared" si="9"/>
        <v>500</v>
      </c>
      <c r="G63" s="300">
        <v>18.5</v>
      </c>
      <c r="H63" s="79">
        <f t="shared" si="0"/>
        <v>22.2</v>
      </c>
      <c r="I63" s="64">
        <f t="shared" si="10"/>
        <v>4.4400000000000002E-2</v>
      </c>
    </row>
    <row r="64" spans="2:9">
      <c r="B64" s="1" t="s">
        <v>51</v>
      </c>
      <c r="C64" s="3">
        <v>100</v>
      </c>
      <c r="D64" s="4" t="s">
        <v>158</v>
      </c>
      <c r="E64" s="4">
        <v>0.5</v>
      </c>
      <c r="F64" s="248">
        <f t="shared" si="9"/>
        <v>200</v>
      </c>
      <c r="G64" s="300">
        <v>6.5</v>
      </c>
      <c r="H64" s="79">
        <f t="shared" si="0"/>
        <v>7.8</v>
      </c>
      <c r="I64" s="64">
        <f t="shared" si="10"/>
        <v>3.9E-2</v>
      </c>
    </row>
    <row r="65" spans="2:9">
      <c r="B65" s="1" t="s">
        <v>1250</v>
      </c>
      <c r="C65" s="3">
        <v>10</v>
      </c>
      <c r="D65" s="4" t="s">
        <v>158</v>
      </c>
      <c r="E65" s="4">
        <v>0.1</v>
      </c>
      <c r="F65" s="248">
        <f t="shared" si="9"/>
        <v>100</v>
      </c>
      <c r="G65" s="301">
        <v>2.5</v>
      </c>
      <c r="H65" s="79">
        <f>SUM(G65*1.2)</f>
        <v>3</v>
      </c>
      <c r="I65" s="64">
        <f t="shared" si="10"/>
        <v>0.03</v>
      </c>
    </row>
    <row r="66" spans="2:9">
      <c r="B66" s="13" t="s">
        <v>24</v>
      </c>
      <c r="C66" s="13"/>
      <c r="D66" s="13"/>
      <c r="E66" s="13"/>
      <c r="F66" s="13"/>
      <c r="G66" s="245"/>
      <c r="H66" s="13"/>
      <c r="I66" s="13"/>
    </row>
    <row r="67" spans="2:9">
      <c r="B67" s="1" t="s">
        <v>786</v>
      </c>
      <c r="C67" s="3">
        <v>75</v>
      </c>
      <c r="D67" s="4" t="s">
        <v>195</v>
      </c>
      <c r="E67" s="4">
        <v>0.5</v>
      </c>
      <c r="F67" s="248">
        <f t="shared" ref="F67:F73" si="11">SUM(C67/E67)</f>
        <v>150</v>
      </c>
      <c r="G67" s="301">
        <v>11.5</v>
      </c>
      <c r="H67" s="79">
        <f t="shared" si="0"/>
        <v>13.799999999999999</v>
      </c>
      <c r="I67" s="64">
        <f t="shared" ref="I67:I73" si="12">SUM(H67/C67)*E67</f>
        <v>9.1999999999999998E-2</v>
      </c>
    </row>
    <row r="68" spans="2:9">
      <c r="B68" s="1" t="s">
        <v>787</v>
      </c>
      <c r="C68" s="3">
        <v>170</v>
      </c>
      <c r="D68" s="4" t="s">
        <v>195</v>
      </c>
      <c r="E68" s="4">
        <v>0.5</v>
      </c>
      <c r="F68" s="248">
        <f t="shared" si="11"/>
        <v>340</v>
      </c>
      <c r="G68" s="301">
        <v>26</v>
      </c>
      <c r="H68" s="79">
        <f t="shared" si="0"/>
        <v>31.2</v>
      </c>
      <c r="I68" s="64">
        <f t="shared" si="12"/>
        <v>9.1764705882352943E-2</v>
      </c>
    </row>
    <row r="69" spans="2:9">
      <c r="B69" s="1" t="s">
        <v>78</v>
      </c>
      <c r="C69" s="3">
        <v>250</v>
      </c>
      <c r="D69" s="4" t="s">
        <v>134</v>
      </c>
      <c r="E69" s="4">
        <v>2</v>
      </c>
      <c r="F69" s="248">
        <f t="shared" si="11"/>
        <v>125</v>
      </c>
      <c r="G69" s="301">
        <v>10.5</v>
      </c>
      <c r="H69" s="79">
        <f t="shared" si="0"/>
        <v>12.6</v>
      </c>
      <c r="I69" s="64">
        <f t="shared" si="12"/>
        <v>0.1008</v>
      </c>
    </row>
    <row r="70" spans="2:9">
      <c r="B70" s="1" t="s">
        <v>740</v>
      </c>
      <c r="C70" s="3">
        <v>500</v>
      </c>
      <c r="D70" s="4" t="s">
        <v>134</v>
      </c>
      <c r="E70" s="4">
        <v>2</v>
      </c>
      <c r="F70" s="248">
        <f t="shared" si="11"/>
        <v>250</v>
      </c>
      <c r="G70" s="301">
        <v>17</v>
      </c>
      <c r="H70" s="79">
        <f t="shared" si="0"/>
        <v>20.399999999999999</v>
      </c>
      <c r="I70" s="64">
        <f t="shared" si="12"/>
        <v>8.1599999999999992E-2</v>
      </c>
    </row>
    <row r="71" spans="2:9">
      <c r="B71" s="1" t="s">
        <v>741</v>
      </c>
      <c r="C71" s="3">
        <v>100</v>
      </c>
      <c r="D71" s="4" t="s">
        <v>147</v>
      </c>
      <c r="E71" s="4">
        <v>3</v>
      </c>
      <c r="F71" s="248">
        <f t="shared" si="11"/>
        <v>33.333333333333336</v>
      </c>
      <c r="G71" s="301">
        <v>14</v>
      </c>
      <c r="H71" s="79">
        <f t="shared" si="0"/>
        <v>16.8</v>
      </c>
      <c r="I71" s="64">
        <f t="shared" si="12"/>
        <v>0.504</v>
      </c>
    </row>
    <row r="72" spans="2:9">
      <c r="B72" s="1" t="s">
        <v>728</v>
      </c>
      <c r="C72" s="5">
        <v>250</v>
      </c>
      <c r="D72" s="4" t="s">
        <v>836</v>
      </c>
      <c r="E72" s="6">
        <v>9</v>
      </c>
      <c r="F72" s="248">
        <f t="shared" si="11"/>
        <v>27.777777777777779</v>
      </c>
      <c r="G72" s="301">
        <v>18</v>
      </c>
      <c r="H72" s="79">
        <f t="shared" si="0"/>
        <v>21.599999999999998</v>
      </c>
      <c r="I72" s="64">
        <f t="shared" si="12"/>
        <v>0.77759999999999996</v>
      </c>
    </row>
    <row r="73" spans="2:9">
      <c r="B73" s="1" t="s">
        <v>742</v>
      </c>
      <c r="C73" s="3">
        <v>250</v>
      </c>
      <c r="D73" s="4" t="s">
        <v>839</v>
      </c>
      <c r="E73" s="4">
        <v>9</v>
      </c>
      <c r="F73" s="248">
        <f t="shared" si="11"/>
        <v>27.777777777777779</v>
      </c>
      <c r="G73" s="301">
        <v>18.5</v>
      </c>
      <c r="H73" s="79">
        <f t="shared" si="0"/>
        <v>22.2</v>
      </c>
      <c r="I73" s="64">
        <f t="shared" si="12"/>
        <v>0.79920000000000002</v>
      </c>
    </row>
    <row r="74" spans="2:9">
      <c r="B74" s="13" t="s">
        <v>332</v>
      </c>
      <c r="C74" s="13"/>
      <c r="D74" s="13"/>
      <c r="E74" s="13"/>
      <c r="F74" s="13"/>
      <c r="G74" s="245"/>
      <c r="H74" s="13"/>
      <c r="I74" s="13"/>
    </row>
    <row r="75" spans="2:9">
      <c r="B75" s="1" t="s">
        <v>743</v>
      </c>
      <c r="C75" s="3">
        <v>250</v>
      </c>
      <c r="D75" s="4" t="s">
        <v>837</v>
      </c>
      <c r="E75" s="4">
        <v>3</v>
      </c>
      <c r="F75" s="248">
        <f>SUM(C75/E75)</f>
        <v>83.333333333333329</v>
      </c>
      <c r="G75" s="301">
        <v>9</v>
      </c>
      <c r="H75" s="79">
        <f t="shared" si="0"/>
        <v>10.799999999999999</v>
      </c>
      <c r="I75" s="64">
        <f>SUM(H75/C75)*E75</f>
        <v>0.12959999999999999</v>
      </c>
    </row>
    <row r="76" spans="2:9">
      <c r="B76" s="1" t="s">
        <v>744</v>
      </c>
      <c r="C76" s="3">
        <v>250</v>
      </c>
      <c r="D76" s="4" t="s">
        <v>834</v>
      </c>
      <c r="E76" s="4">
        <v>1.5</v>
      </c>
      <c r="F76" s="248">
        <f>SUM(C76/E76)</f>
        <v>166.66666666666666</v>
      </c>
      <c r="G76" s="301">
        <v>9</v>
      </c>
      <c r="H76" s="79">
        <f t="shared" ref="H76:H143" si="13">SUM(G76*1.2)</f>
        <v>10.799999999999999</v>
      </c>
      <c r="I76" s="64">
        <f>SUM(H76/C76)*E76</f>
        <v>6.4799999999999996E-2</v>
      </c>
    </row>
    <row r="77" spans="2:9">
      <c r="B77" s="13" t="s">
        <v>35</v>
      </c>
      <c r="C77" s="13"/>
      <c r="D77" s="13"/>
      <c r="E77" s="13"/>
      <c r="F77" s="13"/>
      <c r="G77" s="245"/>
      <c r="H77" s="13"/>
      <c r="I77" s="13"/>
    </row>
    <row r="78" spans="2:9">
      <c r="B78" s="1" t="s">
        <v>745</v>
      </c>
      <c r="C78" s="3">
        <v>35</v>
      </c>
      <c r="D78" s="4" t="s">
        <v>840</v>
      </c>
      <c r="E78" s="4">
        <v>1</v>
      </c>
      <c r="F78" s="248">
        <f t="shared" ref="F78:F83" si="14">SUM(C78/E78)</f>
        <v>35</v>
      </c>
      <c r="G78" s="301">
        <v>8.5</v>
      </c>
      <c r="H78" s="79">
        <f t="shared" si="13"/>
        <v>10.199999999999999</v>
      </c>
      <c r="I78" s="64">
        <f t="shared" ref="I78:I83" si="15">SUM(H78/C78)*E78</f>
        <v>0.29142857142857143</v>
      </c>
    </row>
    <row r="79" spans="2:9">
      <c r="B79" s="1" t="s">
        <v>746</v>
      </c>
      <c r="C79" s="3">
        <v>35</v>
      </c>
      <c r="D79" s="4" t="s">
        <v>840</v>
      </c>
      <c r="E79" s="4">
        <v>1</v>
      </c>
      <c r="F79" s="248">
        <f t="shared" si="14"/>
        <v>35</v>
      </c>
      <c r="G79" s="301">
        <v>8.5</v>
      </c>
      <c r="H79" s="79">
        <f t="shared" si="13"/>
        <v>10.199999999999999</v>
      </c>
      <c r="I79" s="64">
        <f t="shared" si="15"/>
        <v>0.29142857142857143</v>
      </c>
    </row>
    <row r="80" spans="2:9">
      <c r="B80" s="1" t="s">
        <v>747</v>
      </c>
      <c r="C80" s="3">
        <v>35</v>
      </c>
      <c r="D80" s="4" t="s">
        <v>840</v>
      </c>
      <c r="E80" s="4">
        <v>1</v>
      </c>
      <c r="F80" s="248">
        <f t="shared" si="14"/>
        <v>35</v>
      </c>
      <c r="G80" s="301">
        <v>8.5</v>
      </c>
      <c r="H80" s="79">
        <f t="shared" si="13"/>
        <v>10.199999999999999</v>
      </c>
      <c r="I80" s="64">
        <f t="shared" si="15"/>
        <v>0.29142857142857143</v>
      </c>
    </row>
    <row r="81" spans="2:9">
      <c r="B81" s="1" t="s">
        <v>748</v>
      </c>
      <c r="C81" s="3">
        <v>35</v>
      </c>
      <c r="D81" s="4" t="s">
        <v>840</v>
      </c>
      <c r="E81" s="4">
        <v>1</v>
      </c>
      <c r="F81" s="248">
        <f t="shared" si="14"/>
        <v>35</v>
      </c>
      <c r="G81" s="301">
        <v>8.5</v>
      </c>
      <c r="H81" s="79">
        <f t="shared" si="13"/>
        <v>10.199999999999999</v>
      </c>
      <c r="I81" s="64">
        <f t="shared" si="15"/>
        <v>0.29142857142857143</v>
      </c>
    </row>
    <row r="82" spans="2:9">
      <c r="B82" s="1" t="s">
        <v>749</v>
      </c>
      <c r="C82" s="3">
        <v>35</v>
      </c>
      <c r="D82" s="4" t="s">
        <v>840</v>
      </c>
      <c r="E82" s="4">
        <v>1</v>
      </c>
      <c r="F82" s="248">
        <f t="shared" si="14"/>
        <v>35</v>
      </c>
      <c r="G82" s="301">
        <v>8.5</v>
      </c>
      <c r="H82" s="79">
        <f t="shared" si="13"/>
        <v>10.199999999999999</v>
      </c>
      <c r="I82" s="64">
        <f t="shared" si="15"/>
        <v>0.29142857142857143</v>
      </c>
    </row>
    <row r="83" spans="2:9">
      <c r="B83" s="1" t="s">
        <v>750</v>
      </c>
      <c r="C83" s="5">
        <v>35</v>
      </c>
      <c r="D83" s="4" t="s">
        <v>840</v>
      </c>
      <c r="E83" s="4">
        <v>1</v>
      </c>
      <c r="F83" s="248">
        <f t="shared" si="14"/>
        <v>35</v>
      </c>
      <c r="G83" s="301">
        <v>8.5</v>
      </c>
      <c r="H83" s="79">
        <f t="shared" si="13"/>
        <v>10.199999999999999</v>
      </c>
      <c r="I83" s="64">
        <f t="shared" si="15"/>
        <v>0.29142857142857143</v>
      </c>
    </row>
    <row r="84" spans="2:9">
      <c r="B84" s="13" t="s">
        <v>36</v>
      </c>
      <c r="C84" s="13"/>
      <c r="D84" s="13"/>
      <c r="E84" s="13"/>
      <c r="F84" s="13"/>
      <c r="G84" s="245"/>
      <c r="H84" s="13"/>
      <c r="I84" s="13"/>
    </row>
    <row r="85" spans="2:9">
      <c r="B85" s="1" t="s">
        <v>751</v>
      </c>
      <c r="C85" s="3">
        <v>50</v>
      </c>
      <c r="D85" s="4" t="s">
        <v>841</v>
      </c>
      <c r="E85" s="4">
        <v>1</v>
      </c>
      <c r="F85" s="248">
        <f>SUM(C85/E85)</f>
        <v>50</v>
      </c>
      <c r="G85" s="301">
        <v>12.5</v>
      </c>
      <c r="H85" s="79">
        <f t="shared" si="13"/>
        <v>15</v>
      </c>
      <c r="I85" s="64">
        <f>SUM(H85/C85)*E85</f>
        <v>0.3</v>
      </c>
    </row>
    <row r="86" spans="2:9">
      <c r="B86" s="1" t="s">
        <v>752</v>
      </c>
      <c r="C86" s="3">
        <v>50</v>
      </c>
      <c r="D86" s="4" t="s">
        <v>841</v>
      </c>
      <c r="E86" s="4">
        <v>1</v>
      </c>
      <c r="F86" s="248">
        <f>SUM(C86/E86)</f>
        <v>50</v>
      </c>
      <c r="G86" s="301">
        <v>17.5</v>
      </c>
      <c r="H86" s="79">
        <f t="shared" si="13"/>
        <v>21</v>
      </c>
      <c r="I86" s="64">
        <f>SUM(H86/C86)*E86</f>
        <v>0.42</v>
      </c>
    </row>
    <row r="87" spans="2:9">
      <c r="B87" s="1" t="s">
        <v>753</v>
      </c>
      <c r="C87" s="3">
        <v>50</v>
      </c>
      <c r="D87" s="4" t="s">
        <v>841</v>
      </c>
      <c r="E87" s="4">
        <v>1</v>
      </c>
      <c r="F87" s="248">
        <f>SUM(C87/E87)</f>
        <v>50</v>
      </c>
      <c r="G87" s="301">
        <v>12</v>
      </c>
      <c r="H87" s="79">
        <f t="shared" si="13"/>
        <v>14.399999999999999</v>
      </c>
      <c r="I87" s="64">
        <f>SUM(H87/C87)*E87</f>
        <v>0.28799999999999998</v>
      </c>
    </row>
    <row r="88" spans="2:9">
      <c r="B88" s="1" t="s">
        <v>754</v>
      </c>
      <c r="C88" s="3">
        <v>50</v>
      </c>
      <c r="D88" s="4" t="s">
        <v>842</v>
      </c>
      <c r="E88" s="4">
        <v>0.5</v>
      </c>
      <c r="F88" s="248">
        <f>SUM(C88/E88)</f>
        <v>100</v>
      </c>
      <c r="G88" s="301">
        <v>18</v>
      </c>
      <c r="H88" s="79">
        <f t="shared" si="13"/>
        <v>21.599999999999998</v>
      </c>
      <c r="I88" s="64">
        <f>SUM(H88/C88)*E88</f>
        <v>0.21599999999999997</v>
      </c>
    </row>
    <row r="89" spans="2:9">
      <c r="B89" s="13" t="s">
        <v>331</v>
      </c>
      <c r="C89" s="13"/>
      <c r="D89" s="13"/>
      <c r="E89" s="13"/>
      <c r="F89" s="13"/>
      <c r="G89" s="245"/>
      <c r="H89" s="13"/>
      <c r="I89" s="13"/>
    </row>
    <row r="90" spans="2:9">
      <c r="B90" s="1" t="s">
        <v>755</v>
      </c>
      <c r="C90" s="3">
        <v>250</v>
      </c>
      <c r="D90" s="4" t="s">
        <v>836</v>
      </c>
      <c r="E90" s="4">
        <v>9</v>
      </c>
      <c r="F90" s="248">
        <f>SUM(C90/E90)</f>
        <v>27.777777777777779</v>
      </c>
      <c r="G90" s="301">
        <v>10</v>
      </c>
      <c r="H90" s="79">
        <f t="shared" si="13"/>
        <v>12</v>
      </c>
      <c r="I90" s="64">
        <f>SUM(H90/C90)*E90</f>
        <v>0.432</v>
      </c>
    </row>
    <row r="91" spans="2:9">
      <c r="B91" s="1" t="s">
        <v>756</v>
      </c>
      <c r="C91" s="3">
        <v>500</v>
      </c>
      <c r="D91" s="4" t="s">
        <v>836</v>
      </c>
      <c r="E91" s="4">
        <v>9</v>
      </c>
      <c r="F91" s="248">
        <f>SUM(C91/E91)</f>
        <v>55.555555555555557</v>
      </c>
      <c r="G91" s="301">
        <v>16.5</v>
      </c>
      <c r="H91" s="79">
        <f t="shared" si="13"/>
        <v>19.8</v>
      </c>
      <c r="I91" s="64">
        <f>SUM(H91/C91)*E91</f>
        <v>0.35640000000000005</v>
      </c>
    </row>
    <row r="92" spans="2:9">
      <c r="B92" s="13" t="s">
        <v>117</v>
      </c>
      <c r="C92" s="13"/>
      <c r="D92" s="13"/>
      <c r="E92" s="13"/>
      <c r="F92" s="13"/>
      <c r="G92" s="245"/>
      <c r="H92" s="13"/>
      <c r="I92" s="13"/>
    </row>
    <row r="93" spans="2:9">
      <c r="B93" s="1" t="s">
        <v>757</v>
      </c>
      <c r="C93" s="3">
        <v>250</v>
      </c>
      <c r="D93" s="4" t="s">
        <v>833</v>
      </c>
      <c r="E93" s="4">
        <v>4.5</v>
      </c>
      <c r="F93" s="248">
        <f>SUM(C93/E93)</f>
        <v>55.555555555555557</v>
      </c>
      <c r="G93" s="300">
        <v>8.5</v>
      </c>
      <c r="H93" s="79">
        <f t="shared" si="13"/>
        <v>10.199999999999999</v>
      </c>
      <c r="I93" s="64">
        <f>SUM(H93/C93)*E93</f>
        <v>0.18359999999999999</v>
      </c>
    </row>
    <row r="94" spans="2:9">
      <c r="B94" s="1" t="s">
        <v>758</v>
      </c>
      <c r="C94" s="3">
        <v>250</v>
      </c>
      <c r="D94" s="4" t="s">
        <v>833</v>
      </c>
      <c r="E94" s="4">
        <v>4.5</v>
      </c>
      <c r="F94" s="248">
        <f>SUM(C94/E94)</f>
        <v>55.555555555555557</v>
      </c>
      <c r="G94" s="300">
        <v>8.5</v>
      </c>
      <c r="H94" s="79">
        <f t="shared" si="13"/>
        <v>10.199999999999999</v>
      </c>
      <c r="I94" s="64">
        <f>SUM(H94/C94)*E94</f>
        <v>0.18359999999999999</v>
      </c>
    </row>
    <row r="95" spans="2:9">
      <c r="B95" s="1" t="s">
        <v>759</v>
      </c>
      <c r="C95" s="3">
        <v>250</v>
      </c>
      <c r="D95" s="4" t="s">
        <v>833</v>
      </c>
      <c r="E95" s="4">
        <v>4.5</v>
      </c>
      <c r="F95" s="248">
        <f>SUM(C95/E95)</f>
        <v>55.555555555555557</v>
      </c>
      <c r="G95" s="300">
        <v>8.5</v>
      </c>
      <c r="H95" s="79">
        <f t="shared" si="13"/>
        <v>10.199999999999999</v>
      </c>
      <c r="I95" s="64">
        <f>SUM(H95/C95)*E95</f>
        <v>0.18359999999999999</v>
      </c>
    </row>
    <row r="96" spans="2:9">
      <c r="B96" s="1" t="s">
        <v>760</v>
      </c>
      <c r="C96" s="3">
        <v>250</v>
      </c>
      <c r="D96" s="4" t="s">
        <v>833</v>
      </c>
      <c r="E96" s="4">
        <v>4.5</v>
      </c>
      <c r="F96" s="248">
        <f>SUM(C96/E96)</f>
        <v>55.555555555555557</v>
      </c>
      <c r="G96" s="300">
        <v>8.5</v>
      </c>
      <c r="H96" s="79">
        <f t="shared" si="13"/>
        <v>10.199999999999999</v>
      </c>
      <c r="I96" s="64">
        <f>SUM(H96/C96)*E96</f>
        <v>0.18359999999999999</v>
      </c>
    </row>
    <row r="97" spans="2:9">
      <c r="B97" s="1" t="s">
        <v>761</v>
      </c>
      <c r="C97" s="3">
        <v>250</v>
      </c>
      <c r="D97" s="4" t="s">
        <v>843</v>
      </c>
      <c r="E97" s="4">
        <v>6</v>
      </c>
      <c r="F97" s="248">
        <f>SUM(C97/E97)</f>
        <v>41.666666666666664</v>
      </c>
      <c r="G97" s="300">
        <v>6.5</v>
      </c>
      <c r="H97" s="79">
        <f t="shared" si="13"/>
        <v>7.8</v>
      </c>
      <c r="I97" s="64">
        <f>SUM(H97/C97)*E97</f>
        <v>0.18719999999999998</v>
      </c>
    </row>
    <row r="98" spans="2:9">
      <c r="B98" s="1" t="s">
        <v>1213</v>
      </c>
      <c r="C98" s="82">
        <v>250</v>
      </c>
      <c r="D98" s="249" t="s">
        <v>1214</v>
      </c>
      <c r="E98" s="81">
        <v>5</v>
      </c>
      <c r="F98" s="248">
        <f t="shared" ref="F98" si="16">SUM(C98/E98)</f>
        <v>50</v>
      </c>
      <c r="G98" s="84">
        <v>8</v>
      </c>
      <c r="H98" s="87">
        <f t="shared" ref="H98:H99" si="17">SUM(G98*1.2)</f>
        <v>9.6</v>
      </c>
      <c r="I98" s="64">
        <f t="shared" ref="I98" si="18">SUM(H98/C98)*E98</f>
        <v>0.19199999999999998</v>
      </c>
    </row>
    <row r="99" spans="2:9">
      <c r="B99" s="1" t="s">
        <v>1213</v>
      </c>
      <c r="C99" s="82">
        <v>500</v>
      </c>
      <c r="D99" s="249" t="s">
        <v>1214</v>
      </c>
      <c r="E99" s="81">
        <v>5</v>
      </c>
      <c r="F99" s="248">
        <f t="shared" ref="F99" si="19">SUM(C99/E99)</f>
        <v>100</v>
      </c>
      <c r="G99" s="83">
        <v>12</v>
      </c>
      <c r="H99" s="87">
        <f t="shared" si="17"/>
        <v>14.399999999999999</v>
      </c>
      <c r="I99" s="64">
        <f t="shared" ref="I99" si="20">SUM(H99/C99)*E99</f>
        <v>0.14399999999999999</v>
      </c>
    </row>
    <row r="100" spans="2:9">
      <c r="B100" s="13" t="s">
        <v>32</v>
      </c>
      <c r="C100" s="13"/>
      <c r="D100" s="13"/>
      <c r="E100" s="13"/>
      <c r="F100" s="13"/>
      <c r="G100" s="245"/>
      <c r="H100" s="13"/>
      <c r="I100" s="13"/>
    </row>
    <row r="101" spans="2:9">
      <c r="B101" s="1" t="s">
        <v>762</v>
      </c>
      <c r="C101" s="3">
        <v>1000</v>
      </c>
      <c r="D101" s="4" t="s">
        <v>844</v>
      </c>
      <c r="E101" s="4">
        <v>100</v>
      </c>
      <c r="F101" s="248">
        <f>SUM(C101/E101)</f>
        <v>10</v>
      </c>
      <c r="G101" s="301">
        <v>13.5</v>
      </c>
      <c r="H101" s="79">
        <f t="shared" si="13"/>
        <v>16.2</v>
      </c>
      <c r="I101" s="64">
        <f>SUM(H101/C101)*E101</f>
        <v>1.6199999999999999</v>
      </c>
    </row>
    <row r="102" spans="2:9">
      <c r="B102" s="1" t="s">
        <v>79</v>
      </c>
      <c r="C102" s="3">
        <v>250</v>
      </c>
      <c r="D102" s="4" t="s">
        <v>836</v>
      </c>
      <c r="E102" s="4">
        <v>9</v>
      </c>
      <c r="F102" s="248">
        <f>SUM(C102/E102)</f>
        <v>27.777777777777779</v>
      </c>
      <c r="G102" s="301">
        <v>7</v>
      </c>
      <c r="H102" s="79">
        <f t="shared" si="13"/>
        <v>8.4</v>
      </c>
      <c r="I102" s="64">
        <f>SUM(H102/C102)*E102</f>
        <v>0.30240000000000006</v>
      </c>
    </row>
    <row r="103" spans="2:9">
      <c r="B103" s="1" t="s">
        <v>763</v>
      </c>
      <c r="C103" s="3">
        <v>500</v>
      </c>
      <c r="D103" s="4" t="s">
        <v>836</v>
      </c>
      <c r="E103" s="4">
        <v>9</v>
      </c>
      <c r="F103" s="248">
        <f>SUM(C103/E103)</f>
        <v>55.555555555555557</v>
      </c>
      <c r="G103" s="301">
        <v>12.5</v>
      </c>
      <c r="H103" s="79">
        <f t="shared" si="13"/>
        <v>15</v>
      </c>
      <c r="I103" s="64">
        <f>SUM(H103/C103)*E103</f>
        <v>0.27</v>
      </c>
    </row>
    <row r="104" spans="2:9">
      <c r="B104" s="44" t="s">
        <v>764</v>
      </c>
      <c r="C104" s="5">
        <v>250</v>
      </c>
      <c r="D104" s="4" t="s">
        <v>836</v>
      </c>
      <c r="E104" s="6">
        <v>9</v>
      </c>
      <c r="F104" s="248">
        <f>SUM(C104/E104)</f>
        <v>27.777777777777779</v>
      </c>
      <c r="G104" s="301">
        <v>16</v>
      </c>
      <c r="H104" s="79">
        <f t="shared" si="13"/>
        <v>19.2</v>
      </c>
      <c r="I104" s="64">
        <f>SUM(H104/C104)*E104</f>
        <v>0.69119999999999993</v>
      </c>
    </row>
    <row r="105" spans="2:9">
      <c r="B105" s="13" t="s">
        <v>33</v>
      </c>
      <c r="C105" s="13"/>
      <c r="D105" s="13"/>
      <c r="E105" s="13"/>
      <c r="F105" s="13"/>
      <c r="G105" s="245"/>
      <c r="H105" s="13"/>
      <c r="I105" s="13"/>
    </row>
    <row r="106" spans="2:9">
      <c r="B106" s="1" t="s">
        <v>83</v>
      </c>
      <c r="C106" s="3">
        <v>5</v>
      </c>
      <c r="D106" s="4" t="s">
        <v>845</v>
      </c>
      <c r="E106" s="4">
        <v>1</v>
      </c>
      <c r="F106" s="248" t="s">
        <v>128</v>
      </c>
      <c r="G106" s="75">
        <v>14.5</v>
      </c>
      <c r="H106" s="79">
        <f t="shared" si="13"/>
        <v>17.399999999999999</v>
      </c>
      <c r="I106" s="64">
        <f t="shared" ref="I106:I111" si="21">SUM(H106/C106)*E106</f>
        <v>3.4799999999999995</v>
      </c>
    </row>
    <row r="107" spans="2:9">
      <c r="B107" s="1" t="s">
        <v>84</v>
      </c>
      <c r="C107" s="3">
        <v>5</v>
      </c>
      <c r="D107" s="4" t="s">
        <v>845</v>
      </c>
      <c r="E107" s="4">
        <v>1</v>
      </c>
      <c r="F107" s="248" t="s">
        <v>128</v>
      </c>
      <c r="G107" s="76">
        <v>14.5</v>
      </c>
      <c r="H107" s="79">
        <f t="shared" si="13"/>
        <v>17.399999999999999</v>
      </c>
      <c r="I107" s="64">
        <f t="shared" si="21"/>
        <v>3.4799999999999995</v>
      </c>
    </row>
    <row r="108" spans="2:9">
      <c r="B108" s="1" t="s">
        <v>85</v>
      </c>
      <c r="C108" s="3">
        <v>5</v>
      </c>
      <c r="D108" s="4" t="s">
        <v>845</v>
      </c>
      <c r="E108" s="4">
        <v>1</v>
      </c>
      <c r="F108" s="248" t="s">
        <v>128</v>
      </c>
      <c r="G108" s="76">
        <v>14.5</v>
      </c>
      <c r="H108" s="79">
        <f t="shared" si="13"/>
        <v>17.399999999999999</v>
      </c>
      <c r="I108" s="64">
        <f t="shared" si="21"/>
        <v>3.4799999999999995</v>
      </c>
    </row>
    <row r="109" spans="2:9">
      <c r="B109" s="1" t="s">
        <v>86</v>
      </c>
      <c r="C109" s="3">
        <v>5</v>
      </c>
      <c r="D109" s="4" t="s">
        <v>845</v>
      </c>
      <c r="E109" s="4">
        <v>1</v>
      </c>
      <c r="F109" s="248" t="s">
        <v>128</v>
      </c>
      <c r="G109" s="76">
        <v>14.5</v>
      </c>
      <c r="H109" s="79">
        <f t="shared" si="13"/>
        <v>17.399999999999999</v>
      </c>
      <c r="I109" s="64">
        <f t="shared" si="21"/>
        <v>3.4799999999999995</v>
      </c>
    </row>
    <row r="110" spans="2:9">
      <c r="B110" s="1" t="s">
        <v>87</v>
      </c>
      <c r="C110" s="3">
        <v>5</v>
      </c>
      <c r="D110" s="4" t="s">
        <v>847</v>
      </c>
      <c r="E110" s="4">
        <v>1</v>
      </c>
      <c r="F110" s="248" t="s">
        <v>128</v>
      </c>
      <c r="G110" s="76">
        <v>9.8000000000000007</v>
      </c>
      <c r="H110" s="79">
        <f t="shared" si="13"/>
        <v>11.76</v>
      </c>
      <c r="I110" s="64">
        <f t="shared" si="21"/>
        <v>2.3519999999999999</v>
      </c>
    </row>
    <row r="111" spans="2:9">
      <c r="B111" s="1" t="s">
        <v>88</v>
      </c>
      <c r="C111" s="3">
        <v>5</v>
      </c>
      <c r="D111" s="4" t="s">
        <v>847</v>
      </c>
      <c r="E111" s="4">
        <v>1</v>
      </c>
      <c r="F111" s="248" t="s">
        <v>128</v>
      </c>
      <c r="G111" s="76">
        <v>9.8000000000000007</v>
      </c>
      <c r="H111" s="79">
        <f t="shared" si="13"/>
        <v>11.76</v>
      </c>
      <c r="I111" s="64">
        <f t="shared" si="21"/>
        <v>2.3519999999999999</v>
      </c>
    </row>
    <row r="112" spans="2:9">
      <c r="B112" s="13" t="s">
        <v>34</v>
      </c>
      <c r="C112" s="13"/>
      <c r="D112" s="13"/>
      <c r="E112" s="13"/>
      <c r="F112" s="13"/>
      <c r="G112" s="245"/>
      <c r="H112" s="13"/>
      <c r="I112" s="13"/>
    </row>
    <row r="113" spans="2:9">
      <c r="B113" s="1" t="s">
        <v>765</v>
      </c>
      <c r="C113" s="3">
        <v>250</v>
      </c>
      <c r="D113" s="4" t="s">
        <v>834</v>
      </c>
      <c r="E113" s="4">
        <v>1.5</v>
      </c>
      <c r="F113" s="248">
        <f>SUM(C113/E113)</f>
        <v>166.66666666666666</v>
      </c>
      <c r="G113" s="300">
        <v>13.5</v>
      </c>
      <c r="H113" s="79">
        <f t="shared" si="13"/>
        <v>16.2</v>
      </c>
      <c r="I113" s="64">
        <f>SUM(H113/C113)*E113</f>
        <v>9.7199999999999995E-2</v>
      </c>
    </row>
    <row r="114" spans="2:9">
      <c r="B114" s="1" t="s">
        <v>50</v>
      </c>
      <c r="C114" s="3">
        <v>250</v>
      </c>
      <c r="D114" s="4" t="s">
        <v>834</v>
      </c>
      <c r="E114" s="4">
        <v>1.5</v>
      </c>
      <c r="F114" s="248">
        <f>SUM(C114/E114)</f>
        <v>166.66666666666666</v>
      </c>
      <c r="G114" s="300">
        <v>24</v>
      </c>
      <c r="H114" s="79">
        <f t="shared" si="13"/>
        <v>28.799999999999997</v>
      </c>
      <c r="I114" s="64">
        <f>SUM(H114/C114)*E114</f>
        <v>0.17279999999999998</v>
      </c>
    </row>
    <row r="115" spans="2:9">
      <c r="B115" s="13" t="s">
        <v>1090</v>
      </c>
      <c r="C115" s="13"/>
      <c r="D115" s="13"/>
      <c r="E115" s="13"/>
      <c r="F115" s="13"/>
      <c r="G115" s="245"/>
      <c r="H115" s="13"/>
      <c r="I115" s="13"/>
    </row>
    <row r="116" spans="2:9">
      <c r="B116" s="1" t="s">
        <v>766</v>
      </c>
      <c r="C116" s="3">
        <v>250</v>
      </c>
      <c r="D116" s="4" t="s">
        <v>1092</v>
      </c>
      <c r="E116" s="4">
        <v>2</v>
      </c>
      <c r="F116" s="248">
        <f t="shared" ref="F116:F127" si="22">SUM(C116/E116)</f>
        <v>125</v>
      </c>
      <c r="G116" s="300">
        <v>6.5</v>
      </c>
      <c r="H116" s="79">
        <f t="shared" si="13"/>
        <v>7.8</v>
      </c>
      <c r="I116" s="64">
        <f t="shared" ref="I116:I126" si="23">SUM(H116/C116)*E116</f>
        <v>6.2399999999999997E-2</v>
      </c>
    </row>
    <row r="117" spans="2:9">
      <c r="B117" s="1" t="s">
        <v>773</v>
      </c>
      <c r="C117" s="3">
        <v>500</v>
      </c>
      <c r="D117" s="4" t="s">
        <v>846</v>
      </c>
      <c r="E117" s="4">
        <v>2</v>
      </c>
      <c r="F117" s="248">
        <f t="shared" si="22"/>
        <v>250</v>
      </c>
      <c r="G117" s="300">
        <v>10.5</v>
      </c>
      <c r="H117" s="79">
        <f t="shared" si="13"/>
        <v>12.6</v>
      </c>
      <c r="I117" s="64">
        <f t="shared" si="23"/>
        <v>5.04E-2</v>
      </c>
    </row>
    <row r="118" spans="2:9">
      <c r="B118" s="1" t="s">
        <v>767</v>
      </c>
      <c r="C118" s="3">
        <v>250</v>
      </c>
      <c r="D118" s="4" t="s">
        <v>1092</v>
      </c>
      <c r="E118" s="4">
        <v>2</v>
      </c>
      <c r="F118" s="248">
        <f t="shared" si="22"/>
        <v>125</v>
      </c>
      <c r="G118" s="300">
        <v>6.5</v>
      </c>
      <c r="H118" s="79">
        <f>SUM(G118*1.2)</f>
        <v>7.8</v>
      </c>
      <c r="I118" s="64">
        <f t="shared" si="23"/>
        <v>6.2399999999999997E-2</v>
      </c>
    </row>
    <row r="119" spans="2:9">
      <c r="B119" s="1" t="s">
        <v>774</v>
      </c>
      <c r="C119" s="3">
        <v>500</v>
      </c>
      <c r="D119" s="4" t="s">
        <v>846</v>
      </c>
      <c r="E119" s="4">
        <v>2</v>
      </c>
      <c r="F119" s="248">
        <f t="shared" si="22"/>
        <v>250</v>
      </c>
      <c r="G119" s="300">
        <v>10.5</v>
      </c>
      <c r="H119" s="79">
        <f>SUM(G119*1.2)</f>
        <v>12.6</v>
      </c>
      <c r="I119" s="64">
        <f t="shared" si="23"/>
        <v>5.04E-2</v>
      </c>
    </row>
    <row r="120" spans="2:9">
      <c r="B120" s="1" t="s">
        <v>768</v>
      </c>
      <c r="C120" s="3">
        <v>250</v>
      </c>
      <c r="D120" s="4" t="s">
        <v>1092</v>
      </c>
      <c r="E120" s="4">
        <v>2</v>
      </c>
      <c r="F120" s="248">
        <f t="shared" si="22"/>
        <v>125</v>
      </c>
      <c r="G120" s="300">
        <v>6.5</v>
      </c>
      <c r="H120" s="79">
        <f>SUM(G120*1.2)</f>
        <v>7.8</v>
      </c>
      <c r="I120" s="64">
        <f t="shared" si="23"/>
        <v>6.2399999999999997E-2</v>
      </c>
    </row>
    <row r="121" spans="2:9">
      <c r="B121" s="1" t="s">
        <v>775</v>
      </c>
      <c r="C121" s="3">
        <v>500</v>
      </c>
      <c r="D121" s="4" t="s">
        <v>846</v>
      </c>
      <c r="E121" s="4">
        <v>2</v>
      </c>
      <c r="F121" s="248">
        <f t="shared" si="22"/>
        <v>250</v>
      </c>
      <c r="G121" s="300">
        <v>10.5</v>
      </c>
      <c r="H121" s="79">
        <f>SUM(G121*1.2)</f>
        <v>12.6</v>
      </c>
      <c r="I121" s="64">
        <f t="shared" si="23"/>
        <v>5.04E-2</v>
      </c>
    </row>
    <row r="122" spans="2:9">
      <c r="B122" s="1" t="s">
        <v>769</v>
      </c>
      <c r="C122" s="3">
        <v>250</v>
      </c>
      <c r="D122" s="4" t="s">
        <v>1092</v>
      </c>
      <c r="E122" s="4">
        <v>2</v>
      </c>
      <c r="F122" s="248">
        <f t="shared" si="22"/>
        <v>125</v>
      </c>
      <c r="G122" s="300">
        <v>6.5</v>
      </c>
      <c r="H122" s="79">
        <f t="shared" si="13"/>
        <v>7.8</v>
      </c>
      <c r="I122" s="64">
        <f t="shared" si="23"/>
        <v>6.2399999999999997E-2</v>
      </c>
    </row>
    <row r="123" spans="2:9">
      <c r="B123" s="1" t="s">
        <v>776</v>
      </c>
      <c r="C123" s="3">
        <v>500</v>
      </c>
      <c r="D123" s="4" t="s">
        <v>846</v>
      </c>
      <c r="E123" s="4">
        <v>2</v>
      </c>
      <c r="F123" s="248">
        <f t="shared" si="22"/>
        <v>250</v>
      </c>
      <c r="G123" s="300">
        <v>10.5</v>
      </c>
      <c r="H123" s="79">
        <f t="shared" si="13"/>
        <v>12.6</v>
      </c>
      <c r="I123" s="64">
        <f t="shared" si="23"/>
        <v>5.04E-2</v>
      </c>
    </row>
    <row r="124" spans="2:9">
      <c r="B124" s="1" t="s">
        <v>770</v>
      </c>
      <c r="C124" s="3">
        <v>250</v>
      </c>
      <c r="D124" s="4" t="s">
        <v>1092</v>
      </c>
      <c r="E124" s="4">
        <v>2</v>
      </c>
      <c r="F124" s="248">
        <f t="shared" si="22"/>
        <v>125</v>
      </c>
      <c r="G124" s="300">
        <v>6.5</v>
      </c>
      <c r="H124" s="79">
        <f>SUM(G124*1.2)</f>
        <v>7.8</v>
      </c>
      <c r="I124" s="64">
        <f t="shared" si="23"/>
        <v>6.2399999999999997E-2</v>
      </c>
    </row>
    <row r="125" spans="2:9">
      <c r="B125" s="1" t="s">
        <v>771</v>
      </c>
      <c r="C125" s="3">
        <v>500</v>
      </c>
      <c r="D125" s="4" t="s">
        <v>846</v>
      </c>
      <c r="E125" s="4">
        <v>2</v>
      </c>
      <c r="F125" s="248">
        <f t="shared" si="22"/>
        <v>250</v>
      </c>
      <c r="G125" s="300">
        <v>10.5</v>
      </c>
      <c r="H125" s="79">
        <f>SUM(G125*1.2)</f>
        <v>12.6</v>
      </c>
      <c r="I125" s="64">
        <f t="shared" si="23"/>
        <v>5.04E-2</v>
      </c>
    </row>
    <row r="126" spans="2:9">
      <c r="B126" s="1" t="s">
        <v>772</v>
      </c>
      <c r="C126" s="3">
        <v>250</v>
      </c>
      <c r="D126" s="4" t="s">
        <v>1092</v>
      </c>
      <c r="E126" s="4">
        <v>2</v>
      </c>
      <c r="F126" s="248">
        <f t="shared" si="22"/>
        <v>125</v>
      </c>
      <c r="G126" s="300">
        <v>6.5</v>
      </c>
      <c r="H126" s="79">
        <f>SUM(G126*1.2)</f>
        <v>7.8</v>
      </c>
      <c r="I126" s="64">
        <f t="shared" si="23"/>
        <v>6.2399999999999997E-2</v>
      </c>
    </row>
    <row r="127" spans="2:9">
      <c r="B127" s="1" t="s">
        <v>777</v>
      </c>
      <c r="C127" s="3">
        <v>500</v>
      </c>
      <c r="D127" s="4" t="s">
        <v>846</v>
      </c>
      <c r="E127" s="4">
        <v>2</v>
      </c>
      <c r="F127" s="248">
        <f t="shared" si="22"/>
        <v>250</v>
      </c>
      <c r="G127" s="300">
        <v>10.5</v>
      </c>
      <c r="H127" s="79">
        <f>SUM(G127*1.2)</f>
        <v>12.6</v>
      </c>
      <c r="I127" s="64">
        <f>SUM(H127/C127)*E127</f>
        <v>5.04E-2</v>
      </c>
    </row>
    <row r="128" spans="2:9">
      <c r="B128" s="13" t="s">
        <v>1091</v>
      </c>
      <c r="C128" s="13"/>
      <c r="D128" s="13"/>
      <c r="E128" s="13"/>
      <c r="F128" s="13"/>
      <c r="G128" s="245"/>
      <c r="H128" s="13"/>
      <c r="I128" s="13"/>
    </row>
    <row r="129" spans="2:9">
      <c r="B129" s="1" t="s">
        <v>1094</v>
      </c>
      <c r="C129" s="3">
        <v>250</v>
      </c>
      <c r="D129" s="4" t="s">
        <v>1085</v>
      </c>
      <c r="E129" s="4">
        <v>45</v>
      </c>
      <c r="F129" s="248">
        <f>SUM(C129/E129)</f>
        <v>5.5555555555555554</v>
      </c>
      <c r="G129" s="300">
        <v>6.5</v>
      </c>
      <c r="H129" s="79">
        <f>SUM(G129*1.2)</f>
        <v>7.8</v>
      </c>
      <c r="I129" s="64">
        <f t="shared" ref="I129:I133" si="24">SUM(H129/C129)*E129</f>
        <v>1.4039999999999999</v>
      </c>
    </row>
    <row r="130" spans="2:9">
      <c r="B130" s="1" t="s">
        <v>1095</v>
      </c>
      <c r="C130" s="3">
        <v>500</v>
      </c>
      <c r="D130" s="4" t="s">
        <v>1085</v>
      </c>
      <c r="E130" s="4">
        <v>45</v>
      </c>
      <c r="F130" s="248">
        <f>SUM(C130/E130)</f>
        <v>11.111111111111111</v>
      </c>
      <c r="G130" s="300">
        <v>10.5</v>
      </c>
      <c r="H130" s="79">
        <f>SUM(G130*1.2)</f>
        <v>12.6</v>
      </c>
      <c r="I130" s="64">
        <f t="shared" si="24"/>
        <v>1.1339999999999999</v>
      </c>
    </row>
    <row r="131" spans="2:9">
      <c r="B131" s="13" t="s">
        <v>1093</v>
      </c>
      <c r="C131" s="13"/>
      <c r="D131" s="13"/>
      <c r="E131" s="13"/>
      <c r="F131" s="13"/>
      <c r="G131" s="245"/>
      <c r="H131" s="13"/>
      <c r="I131" s="13"/>
    </row>
    <row r="132" spans="2:9">
      <c r="B132" s="1" t="s">
        <v>1094</v>
      </c>
      <c r="C132" s="3">
        <v>250</v>
      </c>
      <c r="D132" s="4" t="s">
        <v>397</v>
      </c>
      <c r="E132" s="4">
        <v>15</v>
      </c>
      <c r="F132" s="248">
        <f>SUM(C132/E132)</f>
        <v>16.666666666666668</v>
      </c>
      <c r="G132" s="300">
        <v>6.5</v>
      </c>
      <c r="H132" s="79">
        <f>SUM(G132*1.2)</f>
        <v>7.8</v>
      </c>
      <c r="I132" s="64">
        <f t="shared" si="24"/>
        <v>0.46799999999999997</v>
      </c>
    </row>
    <row r="133" spans="2:9">
      <c r="B133" s="1" t="s">
        <v>1095</v>
      </c>
      <c r="C133" s="3">
        <v>500</v>
      </c>
      <c r="D133" s="4" t="s">
        <v>397</v>
      </c>
      <c r="E133" s="4">
        <v>15</v>
      </c>
      <c r="F133" s="248">
        <f>SUM(C133/E133)</f>
        <v>33.333333333333336</v>
      </c>
      <c r="G133" s="300">
        <v>10.5</v>
      </c>
      <c r="H133" s="79">
        <f>SUM(G133*1.2)</f>
        <v>12.6</v>
      </c>
      <c r="I133" s="64">
        <f t="shared" si="24"/>
        <v>0.378</v>
      </c>
    </row>
    <row r="134" spans="2:9">
      <c r="B134" s="19" t="s">
        <v>38</v>
      </c>
      <c r="C134" s="19"/>
      <c r="D134" s="19"/>
      <c r="E134" s="19"/>
      <c r="F134" s="19"/>
      <c r="G134" s="246"/>
      <c r="H134" s="19"/>
      <c r="I134" s="19"/>
    </row>
    <row r="135" spans="2:9">
      <c r="B135" s="73" t="s">
        <v>778</v>
      </c>
      <c r="C135" s="3">
        <v>250</v>
      </c>
      <c r="D135" s="4" t="s">
        <v>837</v>
      </c>
      <c r="E135" s="4">
        <v>3</v>
      </c>
      <c r="F135" s="248">
        <f>SUM(C135/E135)</f>
        <v>83.333333333333329</v>
      </c>
      <c r="G135" s="301">
        <v>10</v>
      </c>
      <c r="H135" s="79">
        <f t="shared" si="13"/>
        <v>12</v>
      </c>
      <c r="I135" s="64">
        <f t="shared" ref="I135:I140" si="25">SUM(H135/C135)*E135</f>
        <v>0.14400000000000002</v>
      </c>
    </row>
    <row r="136" spans="2:9">
      <c r="B136" s="74" t="s">
        <v>779</v>
      </c>
      <c r="C136" s="3">
        <v>250</v>
      </c>
      <c r="D136" s="4" t="s">
        <v>134</v>
      </c>
      <c r="E136" s="4">
        <v>3</v>
      </c>
      <c r="F136" s="248">
        <f>SUM(C136/E136)</f>
        <v>83.333333333333329</v>
      </c>
      <c r="G136" s="301">
        <v>10.5</v>
      </c>
      <c r="H136" s="79">
        <f t="shared" si="13"/>
        <v>12.6</v>
      </c>
      <c r="I136" s="64">
        <f t="shared" si="25"/>
        <v>0.1512</v>
      </c>
    </row>
    <row r="137" spans="2:9">
      <c r="B137" s="74" t="s">
        <v>780</v>
      </c>
      <c r="C137" s="3">
        <v>250</v>
      </c>
      <c r="D137" s="4" t="s">
        <v>834</v>
      </c>
      <c r="E137" s="4">
        <v>1.5</v>
      </c>
      <c r="F137" s="248">
        <f>SUM(C137/E137)</f>
        <v>166.66666666666666</v>
      </c>
      <c r="G137" s="301">
        <v>10</v>
      </c>
      <c r="H137" s="79">
        <f t="shared" si="13"/>
        <v>12</v>
      </c>
      <c r="I137" s="64">
        <f t="shared" si="25"/>
        <v>7.2000000000000008E-2</v>
      </c>
    </row>
    <row r="138" spans="2:9">
      <c r="B138" s="74" t="s">
        <v>781</v>
      </c>
      <c r="C138" s="3">
        <v>50</v>
      </c>
      <c r="D138" s="4" t="s">
        <v>137</v>
      </c>
      <c r="E138" s="4">
        <v>1</v>
      </c>
      <c r="F138" s="248">
        <f>SUM(C138/E138)</f>
        <v>50</v>
      </c>
      <c r="G138" s="301">
        <v>9.5</v>
      </c>
      <c r="H138" s="79">
        <f t="shared" si="13"/>
        <v>11.4</v>
      </c>
      <c r="I138" s="64">
        <f t="shared" si="25"/>
        <v>0.22800000000000001</v>
      </c>
    </row>
    <row r="139" spans="2:9">
      <c r="B139" s="74" t="s">
        <v>782</v>
      </c>
      <c r="C139" s="3">
        <v>250</v>
      </c>
      <c r="D139" s="4" t="s">
        <v>837</v>
      </c>
      <c r="E139" s="4">
        <v>1.5</v>
      </c>
      <c r="F139" s="248">
        <f>SUM(C139/E139)</f>
        <v>166.66666666666666</v>
      </c>
      <c r="G139" s="301">
        <v>10</v>
      </c>
      <c r="H139" s="79">
        <f t="shared" si="13"/>
        <v>12</v>
      </c>
      <c r="I139" s="64">
        <f t="shared" si="25"/>
        <v>7.2000000000000008E-2</v>
      </c>
    </row>
    <row r="140" spans="2:9">
      <c r="B140" s="74" t="s">
        <v>346</v>
      </c>
      <c r="C140" s="3">
        <v>5</v>
      </c>
      <c r="D140" s="4" t="s">
        <v>845</v>
      </c>
      <c r="E140" s="4">
        <v>1</v>
      </c>
      <c r="F140" s="248" t="s">
        <v>128</v>
      </c>
      <c r="G140" s="301">
        <v>14.5</v>
      </c>
      <c r="H140" s="79">
        <f t="shared" si="13"/>
        <v>17.399999999999999</v>
      </c>
      <c r="I140" s="64">
        <f t="shared" si="25"/>
        <v>3.4799999999999995</v>
      </c>
    </row>
    <row r="141" spans="2:9">
      <c r="B141" s="32" t="s">
        <v>94</v>
      </c>
      <c r="C141" s="32"/>
      <c r="D141" s="32"/>
      <c r="E141" s="32"/>
      <c r="F141" s="32"/>
      <c r="G141" s="247"/>
      <c r="H141" s="32"/>
      <c r="I141" s="32"/>
    </row>
    <row r="142" spans="2:9">
      <c r="B142" s="1" t="s">
        <v>233</v>
      </c>
      <c r="C142" s="3">
        <v>100</v>
      </c>
      <c r="D142" s="4" t="s">
        <v>147</v>
      </c>
      <c r="E142" s="4">
        <v>3</v>
      </c>
      <c r="F142" s="248">
        <f t="shared" ref="F142:F149" si="26">SUM(C142/E142)</f>
        <v>33.333333333333336</v>
      </c>
      <c r="G142" s="300">
        <v>5.5</v>
      </c>
      <c r="H142" s="79">
        <f t="shared" si="13"/>
        <v>6.6</v>
      </c>
      <c r="I142" s="64">
        <f t="shared" ref="I142:I149" si="27">SUM(H142/C142)*E142</f>
        <v>0.19800000000000001</v>
      </c>
    </row>
    <row r="143" spans="2:9">
      <c r="B143" s="1" t="s">
        <v>234</v>
      </c>
      <c r="C143" s="3">
        <v>75</v>
      </c>
      <c r="D143" s="4" t="s">
        <v>134</v>
      </c>
      <c r="E143" s="4">
        <v>2</v>
      </c>
      <c r="F143" s="248">
        <f t="shared" si="26"/>
        <v>37.5</v>
      </c>
      <c r="G143" s="300">
        <v>4.4000000000000004</v>
      </c>
      <c r="H143" s="79">
        <f t="shared" si="13"/>
        <v>5.28</v>
      </c>
      <c r="I143" s="64">
        <f t="shared" si="27"/>
        <v>0.14080000000000001</v>
      </c>
    </row>
    <row r="144" spans="2:9">
      <c r="B144" s="1" t="s">
        <v>235</v>
      </c>
      <c r="C144" s="3">
        <v>75</v>
      </c>
      <c r="D144" s="4" t="s">
        <v>848</v>
      </c>
      <c r="E144" s="4">
        <v>6</v>
      </c>
      <c r="F144" s="248">
        <f t="shared" si="26"/>
        <v>12.5</v>
      </c>
      <c r="G144" s="77">
        <v>4.9000000000000004</v>
      </c>
      <c r="H144" s="79">
        <f t="shared" ref="H144:H146" si="28">SUM(G144*1.2)</f>
        <v>5.88</v>
      </c>
      <c r="I144" s="64">
        <f t="shared" si="27"/>
        <v>0.47039999999999998</v>
      </c>
    </row>
    <row r="145" spans="2:9">
      <c r="B145" s="1" t="s">
        <v>237</v>
      </c>
      <c r="C145" s="3">
        <v>15</v>
      </c>
      <c r="D145" s="4" t="s">
        <v>158</v>
      </c>
      <c r="E145" s="6">
        <v>0.2</v>
      </c>
      <c r="F145" s="248">
        <f t="shared" si="26"/>
        <v>75</v>
      </c>
      <c r="G145" s="78">
        <v>3.5</v>
      </c>
      <c r="H145" s="79">
        <f t="shared" si="28"/>
        <v>4.2</v>
      </c>
      <c r="I145" s="64">
        <f t="shared" si="27"/>
        <v>5.6000000000000008E-2</v>
      </c>
    </row>
    <row r="146" spans="2:9">
      <c r="B146" s="1" t="s">
        <v>236</v>
      </c>
      <c r="C146" s="3">
        <v>150</v>
      </c>
      <c r="D146" s="4" t="s">
        <v>134</v>
      </c>
      <c r="E146" s="4">
        <v>2</v>
      </c>
      <c r="F146" s="248">
        <f t="shared" si="26"/>
        <v>75</v>
      </c>
      <c r="G146" s="77">
        <v>6.5</v>
      </c>
      <c r="H146" s="79">
        <f t="shared" si="28"/>
        <v>7.8</v>
      </c>
      <c r="I146" s="64">
        <f t="shared" si="27"/>
        <v>0.104</v>
      </c>
    </row>
    <row r="147" spans="2:9">
      <c r="B147" s="1" t="s">
        <v>238</v>
      </c>
      <c r="C147" s="3">
        <v>75</v>
      </c>
      <c r="D147" s="4" t="s">
        <v>849</v>
      </c>
      <c r="E147" s="4">
        <v>1.5</v>
      </c>
      <c r="F147" s="248">
        <f t="shared" si="26"/>
        <v>50</v>
      </c>
      <c r="G147" s="77">
        <v>5.6</v>
      </c>
      <c r="H147" s="79">
        <f>SUM(G147*1.2)</f>
        <v>6.72</v>
      </c>
      <c r="I147" s="64">
        <f t="shared" si="27"/>
        <v>0.13439999999999999</v>
      </c>
    </row>
    <row r="148" spans="2:9">
      <c r="B148" s="1" t="s">
        <v>240</v>
      </c>
      <c r="C148" s="3">
        <v>75</v>
      </c>
      <c r="D148" s="4" t="s">
        <v>849</v>
      </c>
      <c r="E148" s="4">
        <v>1.5</v>
      </c>
      <c r="F148" s="248">
        <f t="shared" si="26"/>
        <v>50</v>
      </c>
      <c r="G148" s="77">
        <v>5.6</v>
      </c>
      <c r="H148" s="79">
        <f>SUM(G148*1.2)</f>
        <v>6.72</v>
      </c>
      <c r="I148" s="64">
        <f t="shared" si="27"/>
        <v>0.13439999999999999</v>
      </c>
    </row>
    <row r="149" spans="2:9">
      <c r="B149" s="1" t="s">
        <v>783</v>
      </c>
      <c r="C149" s="3">
        <v>75</v>
      </c>
      <c r="D149" s="4" t="s">
        <v>849</v>
      </c>
      <c r="E149" s="4">
        <v>1.5</v>
      </c>
      <c r="F149" s="248">
        <f t="shared" si="26"/>
        <v>50</v>
      </c>
      <c r="G149" s="77">
        <v>5.6</v>
      </c>
      <c r="H149" s="79">
        <f>SUM(G149*1.2)</f>
        <v>6.72</v>
      </c>
      <c r="I149" s="64">
        <f t="shared" si="27"/>
        <v>0.13439999999999999</v>
      </c>
    </row>
  </sheetData>
  <mergeCells count="1">
    <mergeCell ref="B1:I1"/>
  </mergeCells>
  <pageMargins left="0.7" right="0.7" top="0.75" bottom="0.75" header="0.3" footer="0.3"/>
  <pageSetup paperSize="9" scale="33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BBFF8-8026-4DDA-BC53-6129690A79D1}">
  <sheetPr>
    <tabColor rgb="FF00B0F0"/>
  </sheetPr>
  <dimension ref="B2:L100"/>
  <sheetViews>
    <sheetView zoomScaleNormal="100" workbookViewId="0">
      <pane ySplit="8" topLeftCell="A9" activePane="bottomLeft" state="frozen"/>
      <selection pane="bottomLeft"/>
    </sheetView>
  </sheetViews>
  <sheetFormatPr defaultRowHeight="15"/>
  <cols>
    <col min="2" max="2" width="42.42578125" customWidth="1"/>
    <col min="3" max="3" width="12.7109375" customWidth="1"/>
    <col min="4" max="5" width="23.7109375" customWidth="1"/>
    <col min="6" max="6" width="25.5703125" customWidth="1"/>
    <col min="7" max="9" width="23.7109375" customWidth="1"/>
    <col min="10" max="10" width="4.7109375" customWidth="1"/>
  </cols>
  <sheetData>
    <row r="2" spans="2:12" ht="15" customHeight="1">
      <c r="B2" s="253" t="s">
        <v>719</v>
      </c>
      <c r="C2" s="254"/>
      <c r="D2" s="143"/>
      <c r="H2" s="251" t="s">
        <v>990</v>
      </c>
      <c r="I2" s="235"/>
      <c r="J2" s="250"/>
      <c r="K2" s="250"/>
      <c r="L2" s="80"/>
    </row>
    <row r="3" spans="2:12">
      <c r="H3" s="238" t="s">
        <v>883</v>
      </c>
      <c r="I3" s="239"/>
    </row>
    <row r="4" spans="2:12" ht="15" customHeight="1">
      <c r="B4" s="88" t="s">
        <v>365</v>
      </c>
      <c r="C4" s="88"/>
      <c r="D4" s="88"/>
      <c r="E4" s="65"/>
      <c r="F4" s="65"/>
      <c r="G4" s="65"/>
      <c r="H4" s="238" t="s">
        <v>881</v>
      </c>
      <c r="I4" s="239"/>
    </row>
    <row r="5" spans="2:12" ht="15" customHeight="1">
      <c r="B5" s="88" t="s">
        <v>1208</v>
      </c>
      <c r="C5" s="88"/>
      <c r="D5" s="88"/>
      <c r="E5" s="65"/>
      <c r="F5" s="65"/>
      <c r="G5" s="65"/>
      <c r="H5" s="238" t="s">
        <v>884</v>
      </c>
      <c r="I5" s="239"/>
    </row>
    <row r="6" spans="2:12" ht="15" customHeight="1">
      <c r="B6" s="88"/>
      <c r="C6" s="88"/>
      <c r="D6" s="88"/>
      <c r="E6" s="65"/>
      <c r="F6" s="65"/>
      <c r="G6" s="65"/>
      <c r="H6" s="240" t="s">
        <v>1082</v>
      </c>
      <c r="I6" s="241"/>
    </row>
    <row r="7" spans="2:12" ht="15" customHeight="1">
      <c r="B7" s="45"/>
      <c r="C7" s="45"/>
      <c r="D7" s="45"/>
      <c r="E7" s="45"/>
      <c r="F7" s="45"/>
      <c r="G7" s="45"/>
      <c r="H7" s="45"/>
      <c r="I7" s="45"/>
      <c r="J7" s="10"/>
    </row>
    <row r="8" spans="2:12" ht="15" customHeight="1">
      <c r="C8" s="138" t="s">
        <v>0</v>
      </c>
      <c r="D8" s="21" t="s">
        <v>133</v>
      </c>
      <c r="E8" s="21" t="s">
        <v>292</v>
      </c>
      <c r="F8" s="21" t="s">
        <v>1207</v>
      </c>
      <c r="G8" s="20" t="s">
        <v>347</v>
      </c>
      <c r="H8" s="20" t="s">
        <v>348</v>
      </c>
      <c r="I8" s="23" t="s">
        <v>349</v>
      </c>
    </row>
    <row r="9" spans="2:12" ht="15" customHeight="1">
      <c r="B9" s="18" t="s">
        <v>104</v>
      </c>
      <c r="C9" s="18"/>
      <c r="D9" s="18"/>
      <c r="E9" s="18"/>
      <c r="F9" s="18"/>
      <c r="G9" s="18"/>
      <c r="H9" s="18"/>
      <c r="I9" s="18"/>
    </row>
    <row r="10" spans="2:12" ht="15" customHeight="1">
      <c r="B10" s="1" t="s">
        <v>784</v>
      </c>
      <c r="C10" s="82">
        <v>250</v>
      </c>
      <c r="D10" s="249" t="s">
        <v>879</v>
      </c>
      <c r="E10" s="81">
        <v>10</v>
      </c>
      <c r="F10" s="248">
        <f>SUM(C10/E10)</f>
        <v>25</v>
      </c>
      <c r="G10" s="301">
        <v>6</v>
      </c>
      <c r="H10" s="87">
        <f>SUM(G10*1.2)</f>
        <v>7.1999999999999993</v>
      </c>
      <c r="I10" s="64">
        <f t="shared" ref="I10:I16" si="0">SUM(H10/C10)*E10</f>
        <v>0.28799999999999998</v>
      </c>
    </row>
    <row r="11" spans="2:12" ht="15" customHeight="1">
      <c r="B11" s="1" t="s">
        <v>785</v>
      </c>
      <c r="C11" s="82">
        <v>500</v>
      </c>
      <c r="D11" s="249" t="s">
        <v>879</v>
      </c>
      <c r="E11" s="81">
        <v>10</v>
      </c>
      <c r="F11" s="248">
        <f t="shared" ref="F11:F16" si="1">SUM(C11/E11)</f>
        <v>50</v>
      </c>
      <c r="G11" s="301">
        <v>7.5</v>
      </c>
      <c r="H11" s="87">
        <f t="shared" ref="H11:H80" si="2">SUM(G11*1.2)</f>
        <v>9</v>
      </c>
      <c r="I11" s="64">
        <f t="shared" si="0"/>
        <v>0.18</v>
      </c>
    </row>
    <row r="12" spans="2:12" ht="15" customHeight="1">
      <c r="B12" s="1" t="s">
        <v>788</v>
      </c>
      <c r="C12" s="82">
        <v>1000</v>
      </c>
      <c r="D12" s="249" t="s">
        <v>879</v>
      </c>
      <c r="E12" s="81">
        <v>10</v>
      </c>
      <c r="F12" s="248">
        <f t="shared" si="1"/>
        <v>100</v>
      </c>
      <c r="G12" s="301">
        <v>10</v>
      </c>
      <c r="H12" s="87">
        <f t="shared" si="2"/>
        <v>12</v>
      </c>
      <c r="I12" s="64">
        <f t="shared" si="0"/>
        <v>0.12</v>
      </c>
    </row>
    <row r="13" spans="2:12" ht="15" customHeight="1">
      <c r="B13" s="1" t="s">
        <v>789</v>
      </c>
      <c r="C13" s="82">
        <v>2000</v>
      </c>
      <c r="D13" s="249" t="s">
        <v>879</v>
      </c>
      <c r="E13" s="81">
        <v>10</v>
      </c>
      <c r="F13" s="248">
        <f t="shared" si="1"/>
        <v>200</v>
      </c>
      <c r="G13" s="301">
        <v>18</v>
      </c>
      <c r="H13" s="87">
        <f t="shared" si="2"/>
        <v>21.599999999999998</v>
      </c>
      <c r="I13" s="64">
        <f t="shared" si="0"/>
        <v>0.10799999999999998</v>
      </c>
    </row>
    <row r="14" spans="2:12" ht="15" customHeight="1">
      <c r="B14" s="1" t="s">
        <v>790</v>
      </c>
      <c r="C14" s="82">
        <v>250</v>
      </c>
      <c r="D14" s="249" t="s">
        <v>839</v>
      </c>
      <c r="E14" s="81">
        <v>10</v>
      </c>
      <c r="F14" s="248">
        <f t="shared" si="1"/>
        <v>25</v>
      </c>
      <c r="G14" s="300">
        <v>7</v>
      </c>
      <c r="H14" s="87">
        <f t="shared" si="2"/>
        <v>8.4</v>
      </c>
      <c r="I14" s="64">
        <f t="shared" si="0"/>
        <v>0.33600000000000008</v>
      </c>
    </row>
    <row r="15" spans="2:12" ht="15" customHeight="1">
      <c r="B15" s="1" t="s">
        <v>791</v>
      </c>
      <c r="C15" s="82">
        <v>500</v>
      </c>
      <c r="D15" s="249" t="s">
        <v>839</v>
      </c>
      <c r="E15" s="81">
        <v>10</v>
      </c>
      <c r="F15" s="248">
        <f t="shared" si="1"/>
        <v>50</v>
      </c>
      <c r="G15" s="301">
        <v>9.5</v>
      </c>
      <c r="H15" s="87">
        <f t="shared" si="2"/>
        <v>11.4</v>
      </c>
      <c r="I15" s="64">
        <f t="shared" si="0"/>
        <v>0.22800000000000001</v>
      </c>
    </row>
    <row r="16" spans="2:12" ht="15" customHeight="1">
      <c r="B16" s="1" t="s">
        <v>792</v>
      </c>
      <c r="C16" s="82">
        <v>1000</v>
      </c>
      <c r="D16" s="249" t="s">
        <v>839</v>
      </c>
      <c r="E16" s="81">
        <v>10</v>
      </c>
      <c r="F16" s="248">
        <f t="shared" si="1"/>
        <v>100</v>
      </c>
      <c r="G16" s="300">
        <v>15</v>
      </c>
      <c r="H16" s="87">
        <f t="shared" si="2"/>
        <v>18</v>
      </c>
      <c r="I16" s="64">
        <f t="shared" si="0"/>
        <v>0.18</v>
      </c>
    </row>
    <row r="17" spans="2:9" ht="15" customHeight="1">
      <c r="B17" s="18" t="s">
        <v>118</v>
      </c>
      <c r="C17" s="18"/>
      <c r="D17" s="18"/>
      <c r="E17" s="18"/>
      <c r="F17" s="18"/>
      <c r="G17" s="18"/>
      <c r="H17" s="18"/>
      <c r="I17" s="18"/>
    </row>
    <row r="18" spans="2:9" ht="15" customHeight="1">
      <c r="B18" s="1" t="s">
        <v>793</v>
      </c>
      <c r="C18" s="82">
        <v>250</v>
      </c>
      <c r="D18" s="249" t="s">
        <v>836</v>
      </c>
      <c r="E18" s="81">
        <v>9</v>
      </c>
      <c r="F18" s="248">
        <f>SUM(C18/E18)</f>
        <v>27.777777777777779</v>
      </c>
      <c r="G18" s="300">
        <v>7.5</v>
      </c>
      <c r="H18" s="87">
        <f t="shared" si="2"/>
        <v>9</v>
      </c>
      <c r="I18" s="64">
        <f t="shared" ref="I18:I30" si="3">SUM(H18/C18)*E18</f>
        <v>0.32399999999999995</v>
      </c>
    </row>
    <row r="19" spans="2:9" ht="15" customHeight="1">
      <c r="B19" s="1" t="s">
        <v>794</v>
      </c>
      <c r="C19" s="82">
        <v>500</v>
      </c>
      <c r="D19" s="249" t="s">
        <v>836</v>
      </c>
      <c r="E19" s="81">
        <v>9</v>
      </c>
      <c r="F19" s="248">
        <f t="shared" ref="F19:F30" si="4">SUM(C19/E19)</f>
        <v>55.555555555555557</v>
      </c>
      <c r="G19" s="300">
        <v>10</v>
      </c>
      <c r="H19" s="87">
        <f t="shared" si="2"/>
        <v>12</v>
      </c>
      <c r="I19" s="64">
        <f t="shared" si="3"/>
        <v>0.216</v>
      </c>
    </row>
    <row r="20" spans="2:9" ht="15" customHeight="1">
      <c r="B20" s="1" t="s">
        <v>795</v>
      </c>
      <c r="C20" s="82">
        <v>500</v>
      </c>
      <c r="D20" s="249" t="s">
        <v>836</v>
      </c>
      <c r="E20" s="81">
        <v>9</v>
      </c>
      <c r="F20" s="248">
        <f t="shared" si="4"/>
        <v>55.555555555555557</v>
      </c>
      <c r="G20" s="301">
        <v>13.5</v>
      </c>
      <c r="H20" s="87">
        <f t="shared" si="2"/>
        <v>16.2</v>
      </c>
      <c r="I20" s="64">
        <f t="shared" si="3"/>
        <v>0.29159999999999997</v>
      </c>
    </row>
    <row r="21" spans="2:9" ht="15" customHeight="1">
      <c r="B21" s="1" t="s">
        <v>798</v>
      </c>
      <c r="C21" s="82">
        <v>500</v>
      </c>
      <c r="D21" s="249" t="s">
        <v>836</v>
      </c>
      <c r="E21" s="81">
        <v>9</v>
      </c>
      <c r="F21" s="248">
        <f t="shared" si="4"/>
        <v>55.555555555555557</v>
      </c>
      <c r="G21" s="301">
        <v>14</v>
      </c>
      <c r="H21" s="87">
        <f t="shared" si="2"/>
        <v>16.8</v>
      </c>
      <c r="I21" s="64">
        <f t="shared" si="3"/>
        <v>0.30240000000000006</v>
      </c>
    </row>
    <row r="22" spans="2:9" ht="15" customHeight="1">
      <c r="B22" s="1" t="s">
        <v>796</v>
      </c>
      <c r="C22" s="82">
        <v>500</v>
      </c>
      <c r="D22" s="249" t="s">
        <v>836</v>
      </c>
      <c r="E22" s="81">
        <v>9</v>
      </c>
      <c r="F22" s="248">
        <f t="shared" si="4"/>
        <v>55.555555555555557</v>
      </c>
      <c r="G22" s="301">
        <v>13.5</v>
      </c>
      <c r="H22" s="87">
        <f t="shared" si="2"/>
        <v>16.2</v>
      </c>
      <c r="I22" s="64">
        <f t="shared" si="3"/>
        <v>0.29159999999999997</v>
      </c>
    </row>
    <row r="23" spans="2:9" ht="15" customHeight="1">
      <c r="B23" s="1" t="s">
        <v>797</v>
      </c>
      <c r="C23" s="82">
        <v>500</v>
      </c>
      <c r="D23" s="249" t="s">
        <v>833</v>
      </c>
      <c r="E23" s="81">
        <v>4.5</v>
      </c>
      <c r="F23" s="248">
        <f t="shared" si="4"/>
        <v>111.11111111111111</v>
      </c>
      <c r="G23" s="301">
        <v>13.5</v>
      </c>
      <c r="H23" s="87">
        <f t="shared" si="2"/>
        <v>16.2</v>
      </c>
      <c r="I23" s="64">
        <f t="shared" si="3"/>
        <v>0.14579999999999999</v>
      </c>
    </row>
    <row r="24" spans="2:9" ht="15" customHeight="1">
      <c r="B24" s="1" t="s">
        <v>799</v>
      </c>
      <c r="C24" s="82">
        <v>500</v>
      </c>
      <c r="D24" s="249" t="s">
        <v>836</v>
      </c>
      <c r="E24" s="81">
        <v>9</v>
      </c>
      <c r="F24" s="248">
        <f t="shared" si="4"/>
        <v>55.555555555555557</v>
      </c>
      <c r="G24" s="301">
        <v>13.5</v>
      </c>
      <c r="H24" s="87">
        <f t="shared" si="2"/>
        <v>16.2</v>
      </c>
      <c r="I24" s="64">
        <f t="shared" si="3"/>
        <v>0.29159999999999997</v>
      </c>
    </row>
    <row r="25" spans="2:9" ht="15" customHeight="1">
      <c r="B25" s="1" t="s">
        <v>800</v>
      </c>
      <c r="C25" s="82">
        <v>500</v>
      </c>
      <c r="D25" s="249" t="s">
        <v>836</v>
      </c>
      <c r="E25" s="81">
        <v>9</v>
      </c>
      <c r="F25" s="248">
        <f t="shared" si="4"/>
        <v>55.555555555555557</v>
      </c>
      <c r="G25" s="300">
        <v>14</v>
      </c>
      <c r="H25" s="87">
        <f t="shared" si="2"/>
        <v>16.8</v>
      </c>
      <c r="I25" s="64">
        <f t="shared" si="3"/>
        <v>0.30240000000000006</v>
      </c>
    </row>
    <row r="26" spans="2:9" ht="15" customHeight="1">
      <c r="B26" s="1" t="s">
        <v>761</v>
      </c>
      <c r="C26" s="82">
        <v>250</v>
      </c>
      <c r="D26" s="249" t="s">
        <v>885</v>
      </c>
      <c r="E26" s="81">
        <v>10</v>
      </c>
      <c r="F26" s="248">
        <f t="shared" si="4"/>
        <v>25</v>
      </c>
      <c r="G26" s="301">
        <v>6.5</v>
      </c>
      <c r="H26" s="87">
        <f t="shared" si="2"/>
        <v>7.8</v>
      </c>
      <c r="I26" s="64">
        <f t="shared" si="3"/>
        <v>0.312</v>
      </c>
    </row>
    <row r="27" spans="2:9" ht="15" customHeight="1">
      <c r="B27" s="1" t="s">
        <v>801</v>
      </c>
      <c r="C27" s="82">
        <v>500</v>
      </c>
      <c r="D27" s="249" t="s">
        <v>885</v>
      </c>
      <c r="E27" s="81">
        <v>10</v>
      </c>
      <c r="F27" s="248">
        <f t="shared" si="4"/>
        <v>50</v>
      </c>
      <c r="G27" s="300">
        <v>10.5</v>
      </c>
      <c r="H27" s="87">
        <f t="shared" si="2"/>
        <v>12.6</v>
      </c>
      <c r="I27" s="64">
        <f t="shared" si="3"/>
        <v>0.252</v>
      </c>
    </row>
    <row r="28" spans="2:9" ht="15" customHeight="1">
      <c r="B28" s="1" t="s">
        <v>802</v>
      </c>
      <c r="C28" s="82">
        <v>1000</v>
      </c>
      <c r="D28" s="249" t="s">
        <v>885</v>
      </c>
      <c r="E28" s="81">
        <v>10</v>
      </c>
      <c r="F28" s="248">
        <f t="shared" ref="F28:F29" si="5">SUM(C28/E28)</f>
        <v>100</v>
      </c>
      <c r="G28" s="301">
        <v>18</v>
      </c>
      <c r="H28" s="87">
        <f t="shared" ref="H28:H29" si="6">SUM(G28*1.2)</f>
        <v>21.599999999999998</v>
      </c>
      <c r="I28" s="64">
        <f t="shared" ref="I28:I29" si="7">SUM(H28/C28)*E28</f>
        <v>0.21599999999999997</v>
      </c>
    </row>
    <row r="29" spans="2:9" ht="15" customHeight="1">
      <c r="B29" s="1" t="s">
        <v>1213</v>
      </c>
      <c r="C29" s="82">
        <v>250</v>
      </c>
      <c r="D29" s="249" t="s">
        <v>1214</v>
      </c>
      <c r="E29" s="81">
        <v>5</v>
      </c>
      <c r="F29" s="248">
        <f t="shared" si="5"/>
        <v>50</v>
      </c>
      <c r="G29" s="301">
        <v>8</v>
      </c>
      <c r="H29" s="87">
        <f t="shared" si="6"/>
        <v>9.6</v>
      </c>
      <c r="I29" s="64">
        <f t="shared" si="7"/>
        <v>0.19199999999999998</v>
      </c>
    </row>
    <row r="30" spans="2:9" ht="15" customHeight="1">
      <c r="B30" s="1" t="s">
        <v>1213</v>
      </c>
      <c r="C30" s="82">
        <v>500</v>
      </c>
      <c r="D30" s="249" t="s">
        <v>1214</v>
      </c>
      <c r="E30" s="81">
        <v>5</v>
      </c>
      <c r="F30" s="248">
        <f t="shared" si="4"/>
        <v>100</v>
      </c>
      <c r="G30" s="301">
        <v>12</v>
      </c>
      <c r="H30" s="87">
        <f t="shared" si="2"/>
        <v>14.399999999999999</v>
      </c>
      <c r="I30" s="64">
        <f t="shared" si="3"/>
        <v>0.14399999999999999</v>
      </c>
    </row>
    <row r="31" spans="2:9" ht="15" customHeight="1">
      <c r="B31" s="18" t="s">
        <v>98</v>
      </c>
      <c r="C31" s="18"/>
      <c r="D31" s="18"/>
      <c r="E31" s="18"/>
      <c r="F31" s="18"/>
      <c r="G31" s="18"/>
      <c r="H31" s="18"/>
      <c r="I31" s="18"/>
    </row>
    <row r="32" spans="2:9" ht="15" customHeight="1">
      <c r="B32" s="1" t="s">
        <v>803</v>
      </c>
      <c r="C32" s="3">
        <v>100</v>
      </c>
      <c r="D32" s="4" t="s">
        <v>836</v>
      </c>
      <c r="E32" s="4">
        <v>3</v>
      </c>
      <c r="F32" s="248">
        <f t="shared" ref="F32:F37" si="8">SUM(C32/E32)</f>
        <v>33.333333333333336</v>
      </c>
      <c r="G32" s="301">
        <v>12</v>
      </c>
      <c r="H32" s="87">
        <f t="shared" si="2"/>
        <v>14.399999999999999</v>
      </c>
      <c r="I32" s="64">
        <f t="shared" ref="I32:I37" si="9">SUM(H32/C32)*E32</f>
        <v>0.43199999999999994</v>
      </c>
    </row>
    <row r="33" spans="2:9" ht="15" customHeight="1">
      <c r="B33" s="1" t="s">
        <v>804</v>
      </c>
      <c r="C33" s="3">
        <v>100</v>
      </c>
      <c r="D33" s="4" t="s">
        <v>836</v>
      </c>
      <c r="E33" s="4">
        <v>3</v>
      </c>
      <c r="F33" s="248">
        <f t="shared" si="8"/>
        <v>33.333333333333336</v>
      </c>
      <c r="G33" s="301">
        <v>12</v>
      </c>
      <c r="H33" s="87">
        <f t="shared" si="2"/>
        <v>14.399999999999999</v>
      </c>
      <c r="I33" s="64">
        <f t="shared" si="9"/>
        <v>0.43199999999999994</v>
      </c>
    </row>
    <row r="34" spans="2:9" ht="15" customHeight="1">
      <c r="B34" s="1" t="s">
        <v>805</v>
      </c>
      <c r="C34" s="3">
        <v>100</v>
      </c>
      <c r="D34" s="4" t="s">
        <v>836</v>
      </c>
      <c r="E34" s="4">
        <v>3</v>
      </c>
      <c r="F34" s="248">
        <f t="shared" si="8"/>
        <v>33.333333333333336</v>
      </c>
      <c r="G34" s="301">
        <v>12</v>
      </c>
      <c r="H34" s="87">
        <f t="shared" si="2"/>
        <v>14.399999999999999</v>
      </c>
      <c r="I34" s="64">
        <f t="shared" si="9"/>
        <v>0.43199999999999994</v>
      </c>
    </row>
    <row r="35" spans="2:9" ht="15" customHeight="1">
      <c r="B35" s="1" t="s">
        <v>806</v>
      </c>
      <c r="C35" s="3">
        <v>100</v>
      </c>
      <c r="D35" s="4" t="s">
        <v>836</v>
      </c>
      <c r="E35" s="4">
        <v>3</v>
      </c>
      <c r="F35" s="248">
        <f t="shared" si="8"/>
        <v>33.333333333333336</v>
      </c>
      <c r="G35" s="301">
        <v>13</v>
      </c>
      <c r="H35" s="87">
        <f t="shared" si="2"/>
        <v>15.6</v>
      </c>
      <c r="I35" s="64">
        <f t="shared" si="9"/>
        <v>0.46799999999999997</v>
      </c>
    </row>
    <row r="36" spans="2:9" ht="15" customHeight="1">
      <c r="B36" s="1" t="s">
        <v>807</v>
      </c>
      <c r="C36" s="3">
        <v>100</v>
      </c>
      <c r="D36" s="4" t="s">
        <v>836</v>
      </c>
      <c r="E36" s="4">
        <v>3</v>
      </c>
      <c r="F36" s="248">
        <f t="shared" si="8"/>
        <v>33.333333333333336</v>
      </c>
      <c r="G36" s="301">
        <v>13</v>
      </c>
      <c r="H36" s="87">
        <f t="shared" si="2"/>
        <v>15.6</v>
      </c>
      <c r="I36" s="64">
        <f t="shared" si="9"/>
        <v>0.46799999999999997</v>
      </c>
    </row>
    <row r="37" spans="2:9" ht="15" customHeight="1">
      <c r="B37" s="1" t="s">
        <v>808</v>
      </c>
      <c r="C37" s="3">
        <v>100</v>
      </c>
      <c r="D37" s="4" t="s">
        <v>836</v>
      </c>
      <c r="E37" s="4">
        <v>3</v>
      </c>
      <c r="F37" s="248">
        <f t="shared" si="8"/>
        <v>33.333333333333336</v>
      </c>
      <c r="G37" s="301">
        <v>13</v>
      </c>
      <c r="H37" s="87">
        <f t="shared" si="2"/>
        <v>15.6</v>
      </c>
      <c r="I37" s="64">
        <f t="shared" si="9"/>
        <v>0.46799999999999997</v>
      </c>
    </row>
    <row r="38" spans="2:9" ht="15" customHeight="1">
      <c r="B38" s="18" t="s">
        <v>100</v>
      </c>
      <c r="C38" s="18"/>
      <c r="D38" s="18"/>
      <c r="E38" s="18"/>
      <c r="F38" s="18"/>
      <c r="G38" s="18"/>
      <c r="H38" s="18"/>
      <c r="I38" s="18"/>
    </row>
    <row r="39" spans="2:9" ht="15" customHeight="1">
      <c r="B39" s="1" t="s">
        <v>809</v>
      </c>
      <c r="C39" s="3">
        <v>500</v>
      </c>
      <c r="D39" s="249" t="s">
        <v>886</v>
      </c>
      <c r="E39" s="4">
        <v>100</v>
      </c>
      <c r="F39" s="248">
        <f t="shared" ref="F39:F46" si="10">SUM(C39/E39)</f>
        <v>5</v>
      </c>
      <c r="G39" s="301">
        <v>11</v>
      </c>
      <c r="H39" s="87">
        <f t="shared" si="2"/>
        <v>13.2</v>
      </c>
      <c r="I39" s="64">
        <f t="shared" ref="I39:I46" si="11">SUM(H39/C39)*E39</f>
        <v>2.64</v>
      </c>
    </row>
    <row r="40" spans="2:9" ht="15" customHeight="1">
      <c r="B40" s="1" t="s">
        <v>810</v>
      </c>
      <c r="C40" s="3">
        <v>1000</v>
      </c>
      <c r="D40" s="249" t="s">
        <v>886</v>
      </c>
      <c r="E40" s="4">
        <v>100</v>
      </c>
      <c r="F40" s="248">
        <f t="shared" si="10"/>
        <v>10</v>
      </c>
      <c r="G40" s="301">
        <v>16.5</v>
      </c>
      <c r="H40" s="87">
        <f t="shared" si="2"/>
        <v>19.8</v>
      </c>
      <c r="I40" s="64">
        <f t="shared" si="11"/>
        <v>1.9800000000000002</v>
      </c>
    </row>
    <row r="41" spans="2:9" ht="15" customHeight="1">
      <c r="B41" s="1" t="s">
        <v>811</v>
      </c>
      <c r="C41" s="3">
        <v>2000</v>
      </c>
      <c r="D41" s="249" t="s">
        <v>886</v>
      </c>
      <c r="E41" s="4">
        <v>100</v>
      </c>
      <c r="F41" s="248">
        <f t="shared" si="10"/>
        <v>20</v>
      </c>
      <c r="G41" s="301">
        <v>28.5</v>
      </c>
      <c r="H41" s="87">
        <f t="shared" si="2"/>
        <v>34.199999999999996</v>
      </c>
      <c r="I41" s="64">
        <f t="shared" si="11"/>
        <v>1.7099999999999997</v>
      </c>
    </row>
    <row r="42" spans="2:9" ht="15" customHeight="1">
      <c r="B42" s="1" t="s">
        <v>812</v>
      </c>
      <c r="C42" s="3">
        <v>500</v>
      </c>
      <c r="D42" s="249" t="s">
        <v>886</v>
      </c>
      <c r="E42" s="4">
        <v>100</v>
      </c>
      <c r="F42" s="248">
        <f t="shared" si="10"/>
        <v>5</v>
      </c>
      <c r="G42" s="301">
        <v>12.5</v>
      </c>
      <c r="H42" s="87">
        <f t="shared" si="2"/>
        <v>15</v>
      </c>
      <c r="I42" s="64">
        <f t="shared" si="11"/>
        <v>3</v>
      </c>
    </row>
    <row r="43" spans="2:9" ht="15" customHeight="1">
      <c r="B43" s="1" t="s">
        <v>813</v>
      </c>
      <c r="C43" s="3">
        <v>1000</v>
      </c>
      <c r="D43" s="249" t="s">
        <v>886</v>
      </c>
      <c r="E43" s="4">
        <v>100</v>
      </c>
      <c r="F43" s="248">
        <f t="shared" si="10"/>
        <v>10</v>
      </c>
      <c r="G43" s="301">
        <v>18</v>
      </c>
      <c r="H43" s="87">
        <f t="shared" si="2"/>
        <v>21.599999999999998</v>
      </c>
      <c r="I43" s="64">
        <f t="shared" si="11"/>
        <v>2.1599999999999997</v>
      </c>
    </row>
    <row r="44" spans="2:9" ht="15" customHeight="1">
      <c r="B44" s="1" t="s">
        <v>814</v>
      </c>
      <c r="C44" s="3">
        <v>2000</v>
      </c>
      <c r="D44" s="249" t="s">
        <v>886</v>
      </c>
      <c r="E44" s="4">
        <v>100</v>
      </c>
      <c r="F44" s="248">
        <f t="shared" si="10"/>
        <v>20</v>
      </c>
      <c r="G44" s="301">
        <v>30</v>
      </c>
      <c r="H44" s="87">
        <f t="shared" si="2"/>
        <v>36</v>
      </c>
      <c r="I44" s="64">
        <f t="shared" si="11"/>
        <v>1.7999999999999998</v>
      </c>
    </row>
    <row r="45" spans="2:9" ht="15" customHeight="1">
      <c r="B45" s="1" t="s">
        <v>815</v>
      </c>
      <c r="C45" s="3">
        <v>1000</v>
      </c>
      <c r="D45" s="249" t="s">
        <v>887</v>
      </c>
      <c r="E45" s="4">
        <v>100</v>
      </c>
      <c r="F45" s="248">
        <f t="shared" si="10"/>
        <v>10</v>
      </c>
      <c r="G45" s="301">
        <v>15</v>
      </c>
      <c r="H45" s="87">
        <f t="shared" si="2"/>
        <v>18</v>
      </c>
      <c r="I45" s="64">
        <f t="shared" si="11"/>
        <v>1.7999999999999998</v>
      </c>
    </row>
    <row r="46" spans="2:9" ht="15" customHeight="1">
      <c r="B46" s="1" t="s">
        <v>816</v>
      </c>
      <c r="C46" s="3">
        <v>2000</v>
      </c>
      <c r="D46" s="249" t="s">
        <v>887</v>
      </c>
      <c r="E46" s="4">
        <v>100</v>
      </c>
      <c r="F46" s="248">
        <f t="shared" si="10"/>
        <v>20</v>
      </c>
      <c r="G46" s="300">
        <v>26</v>
      </c>
      <c r="H46" s="87">
        <f t="shared" si="2"/>
        <v>31.2</v>
      </c>
      <c r="I46" s="64">
        <f t="shared" si="11"/>
        <v>1.5599999999999998</v>
      </c>
    </row>
    <row r="47" spans="2:9" ht="15" customHeight="1">
      <c r="B47" s="18" t="s">
        <v>69</v>
      </c>
      <c r="C47" s="18"/>
      <c r="D47" s="18"/>
      <c r="E47" s="18"/>
      <c r="F47" s="18"/>
      <c r="G47" s="18"/>
      <c r="H47" s="18"/>
      <c r="I47" s="18"/>
    </row>
    <row r="48" spans="2:9" ht="15" customHeight="1">
      <c r="B48" s="1" t="s">
        <v>817</v>
      </c>
      <c r="C48" s="3">
        <v>250</v>
      </c>
      <c r="D48" s="4" t="s">
        <v>888</v>
      </c>
      <c r="E48" s="4">
        <v>3</v>
      </c>
      <c r="F48" s="248">
        <f t="shared" ref="F48:F51" si="12">SUM(C48/E48)</f>
        <v>83.333333333333329</v>
      </c>
      <c r="G48" s="300">
        <v>6</v>
      </c>
      <c r="H48" s="87">
        <f t="shared" si="2"/>
        <v>7.1999999999999993</v>
      </c>
      <c r="I48" s="64">
        <f>SUM(H48/C48)*E48</f>
        <v>8.6399999999999991E-2</v>
      </c>
    </row>
    <row r="49" spans="2:9" ht="15" customHeight="1">
      <c r="B49" s="1" t="s">
        <v>818</v>
      </c>
      <c r="C49" s="3">
        <v>500</v>
      </c>
      <c r="D49" s="4" t="s">
        <v>888</v>
      </c>
      <c r="E49" s="4">
        <v>3</v>
      </c>
      <c r="F49" s="248">
        <f t="shared" si="12"/>
        <v>166.66666666666666</v>
      </c>
      <c r="G49" s="301">
        <v>9</v>
      </c>
      <c r="H49" s="87">
        <f t="shared" si="2"/>
        <v>10.799999999999999</v>
      </c>
      <c r="I49" s="64">
        <f>SUM(H49/C49)*E49</f>
        <v>6.4799999999999996E-2</v>
      </c>
    </row>
    <row r="50" spans="2:9" ht="15" customHeight="1">
      <c r="B50" s="1" t="s">
        <v>819</v>
      </c>
      <c r="C50" s="3">
        <v>250</v>
      </c>
      <c r="D50" s="4" t="s">
        <v>888</v>
      </c>
      <c r="E50" s="4">
        <v>3</v>
      </c>
      <c r="F50" s="248">
        <f t="shared" si="12"/>
        <v>83.333333333333329</v>
      </c>
      <c r="G50" s="301">
        <v>11</v>
      </c>
      <c r="H50" s="87">
        <f t="shared" si="2"/>
        <v>13.2</v>
      </c>
      <c r="I50" s="64">
        <f>SUM(H50/C50)*E50</f>
        <v>0.15839999999999999</v>
      </c>
    </row>
    <row r="51" spans="2:9" ht="15" customHeight="1">
      <c r="B51" s="1" t="s">
        <v>820</v>
      </c>
      <c r="C51" s="3">
        <v>500</v>
      </c>
      <c r="D51" s="4" t="s">
        <v>888</v>
      </c>
      <c r="E51" s="4">
        <v>3</v>
      </c>
      <c r="F51" s="248">
        <f t="shared" si="12"/>
        <v>166.66666666666666</v>
      </c>
      <c r="G51" s="301">
        <v>17</v>
      </c>
      <c r="H51" s="87">
        <f t="shared" si="2"/>
        <v>20.399999999999999</v>
      </c>
      <c r="I51" s="64">
        <f>SUM(H51/C51)*E51</f>
        <v>0.12239999999999998</v>
      </c>
    </row>
    <row r="52" spans="2:9" ht="15" customHeight="1">
      <c r="B52" s="18" t="s">
        <v>105</v>
      </c>
      <c r="C52" s="18"/>
      <c r="D52" s="18"/>
      <c r="E52" s="18"/>
      <c r="F52" s="18"/>
      <c r="G52" s="18"/>
      <c r="H52" s="18"/>
      <c r="I52" s="18"/>
    </row>
    <row r="53" spans="2:9" ht="15" customHeight="1">
      <c r="B53" s="1" t="s">
        <v>821</v>
      </c>
      <c r="C53" s="3">
        <v>250</v>
      </c>
      <c r="D53" s="4" t="s">
        <v>836</v>
      </c>
      <c r="E53" s="4">
        <v>9</v>
      </c>
      <c r="F53" s="248">
        <f t="shared" ref="F53:F60" si="13">SUM(C53/E53)</f>
        <v>27.777777777777779</v>
      </c>
      <c r="G53" s="301">
        <v>9</v>
      </c>
      <c r="H53" s="83">
        <f t="shared" si="2"/>
        <v>10.799999999999999</v>
      </c>
      <c r="I53" s="64">
        <f t="shared" ref="I53:I60" si="14">SUM(H53/C53)*E53</f>
        <v>0.38879999999999998</v>
      </c>
    </row>
    <row r="54" spans="2:9" ht="15" customHeight="1">
      <c r="B54" s="1" t="s">
        <v>822</v>
      </c>
      <c r="C54" s="3">
        <v>500</v>
      </c>
      <c r="D54" s="4" t="s">
        <v>836</v>
      </c>
      <c r="E54" s="4">
        <v>9</v>
      </c>
      <c r="F54" s="248">
        <f t="shared" si="13"/>
        <v>55.555555555555557</v>
      </c>
      <c r="G54" s="301">
        <v>15</v>
      </c>
      <c r="H54" s="83">
        <f t="shared" si="2"/>
        <v>18</v>
      </c>
      <c r="I54" s="64">
        <f t="shared" si="14"/>
        <v>0.32399999999999995</v>
      </c>
    </row>
    <row r="55" spans="2:9" ht="15" customHeight="1">
      <c r="B55" s="1" t="s">
        <v>823</v>
      </c>
      <c r="C55" s="3">
        <v>250</v>
      </c>
      <c r="D55" s="4" t="s">
        <v>836</v>
      </c>
      <c r="E55" s="4">
        <v>9</v>
      </c>
      <c r="F55" s="248">
        <f t="shared" si="13"/>
        <v>27.777777777777779</v>
      </c>
      <c r="G55" s="300">
        <v>11</v>
      </c>
      <c r="H55" s="83">
        <f t="shared" si="2"/>
        <v>13.2</v>
      </c>
      <c r="I55" s="64">
        <f t="shared" si="14"/>
        <v>0.47520000000000001</v>
      </c>
    </row>
    <row r="56" spans="2:9" ht="15" customHeight="1">
      <c r="B56" s="1" t="s">
        <v>824</v>
      </c>
      <c r="C56" s="3">
        <v>500</v>
      </c>
      <c r="D56" s="4" t="s">
        <v>836</v>
      </c>
      <c r="E56" s="4">
        <v>9</v>
      </c>
      <c r="F56" s="248">
        <f t="shared" si="13"/>
        <v>55.555555555555557</v>
      </c>
      <c r="G56" s="300">
        <v>18.5</v>
      </c>
      <c r="H56" s="83">
        <f t="shared" si="2"/>
        <v>22.2</v>
      </c>
      <c r="I56" s="64">
        <f t="shared" si="14"/>
        <v>0.39960000000000001</v>
      </c>
    </row>
    <row r="57" spans="2:9" ht="15" customHeight="1">
      <c r="B57" s="1" t="s">
        <v>825</v>
      </c>
      <c r="C57" s="3">
        <v>250</v>
      </c>
      <c r="D57" s="249" t="s">
        <v>885</v>
      </c>
      <c r="E57" s="4">
        <v>9</v>
      </c>
      <c r="F57" s="248">
        <f t="shared" si="13"/>
        <v>27.777777777777779</v>
      </c>
      <c r="G57" s="300">
        <v>8.5</v>
      </c>
      <c r="H57" s="83">
        <f t="shared" si="2"/>
        <v>10.199999999999999</v>
      </c>
      <c r="I57" s="64">
        <f t="shared" si="14"/>
        <v>0.36719999999999997</v>
      </c>
    </row>
    <row r="58" spans="2:9" ht="15" customHeight="1">
      <c r="B58" s="1" t="s">
        <v>826</v>
      </c>
      <c r="C58" s="3">
        <v>500</v>
      </c>
      <c r="D58" s="249" t="s">
        <v>885</v>
      </c>
      <c r="E58" s="4">
        <v>9</v>
      </c>
      <c r="F58" s="248">
        <f t="shared" si="13"/>
        <v>55.555555555555557</v>
      </c>
      <c r="G58" s="300">
        <v>14.5</v>
      </c>
      <c r="H58" s="83">
        <f t="shared" si="2"/>
        <v>17.399999999999999</v>
      </c>
      <c r="I58" s="64">
        <f t="shared" si="14"/>
        <v>0.31319999999999998</v>
      </c>
    </row>
    <row r="59" spans="2:9" ht="15" customHeight="1">
      <c r="B59" s="1" t="s">
        <v>827</v>
      </c>
      <c r="C59" s="3">
        <v>1000</v>
      </c>
      <c r="D59" s="249" t="s">
        <v>885</v>
      </c>
      <c r="E59" s="4">
        <v>9</v>
      </c>
      <c r="F59" s="248">
        <f t="shared" si="13"/>
        <v>111.11111111111111</v>
      </c>
      <c r="G59" s="300">
        <v>26</v>
      </c>
      <c r="H59" s="83">
        <f t="shared" si="2"/>
        <v>31.2</v>
      </c>
      <c r="I59" s="64">
        <f t="shared" si="14"/>
        <v>0.28079999999999999</v>
      </c>
    </row>
    <row r="60" spans="2:9" ht="15" customHeight="1">
      <c r="B60" s="1" t="s">
        <v>828</v>
      </c>
      <c r="C60" s="3">
        <v>180</v>
      </c>
      <c r="D60" s="4" t="s">
        <v>836</v>
      </c>
      <c r="E60" s="4">
        <v>9</v>
      </c>
      <c r="F60" s="248">
        <f t="shared" si="13"/>
        <v>20</v>
      </c>
      <c r="G60" s="302">
        <v>9.3000000000000007</v>
      </c>
      <c r="H60" s="83">
        <f t="shared" si="2"/>
        <v>11.16</v>
      </c>
      <c r="I60" s="64">
        <f t="shared" si="14"/>
        <v>0.55800000000000005</v>
      </c>
    </row>
    <row r="61" spans="2:9" ht="15" customHeight="1">
      <c r="B61" s="18" t="s">
        <v>131</v>
      </c>
      <c r="C61" s="18"/>
      <c r="D61" s="18"/>
      <c r="E61" s="18"/>
      <c r="F61" s="18"/>
      <c r="G61" s="18"/>
      <c r="H61" s="18"/>
      <c r="I61" s="18"/>
    </row>
    <row r="62" spans="2:9" ht="15" customHeight="1">
      <c r="B62" s="1" t="s">
        <v>1216</v>
      </c>
      <c r="C62" s="3">
        <v>180</v>
      </c>
      <c r="D62" s="4" t="s">
        <v>834</v>
      </c>
      <c r="E62" s="4">
        <v>1.5</v>
      </c>
      <c r="F62" s="248">
        <f t="shared" ref="F62:F65" si="15">SUM(C62/E62)</f>
        <v>120</v>
      </c>
      <c r="G62" s="303">
        <v>5.5</v>
      </c>
      <c r="H62" s="83">
        <f t="shared" ref="H62:H63" si="16">SUM(G62*1.2)</f>
        <v>6.6</v>
      </c>
      <c r="I62" s="64">
        <f t="shared" ref="I62:I63" si="17">SUM(H62/C62)*E62</f>
        <v>5.5E-2</v>
      </c>
    </row>
    <row r="63" spans="2:9" ht="15" customHeight="1">
      <c r="B63" s="1" t="s">
        <v>1217</v>
      </c>
      <c r="C63" s="3">
        <v>180</v>
      </c>
      <c r="D63" s="249" t="s">
        <v>839</v>
      </c>
      <c r="E63" s="81">
        <v>10</v>
      </c>
      <c r="F63" s="248">
        <f t="shared" si="15"/>
        <v>18</v>
      </c>
      <c r="G63" s="303">
        <v>7.6</v>
      </c>
      <c r="H63" s="83">
        <f t="shared" si="16"/>
        <v>9.1199999999999992</v>
      </c>
      <c r="I63" s="64">
        <f t="shared" si="17"/>
        <v>0.5066666666666666</v>
      </c>
    </row>
    <row r="64" spans="2:9" ht="15" customHeight="1">
      <c r="B64" s="25" t="s">
        <v>300</v>
      </c>
      <c r="C64" s="3">
        <v>180</v>
      </c>
      <c r="D64" s="4" t="s">
        <v>838</v>
      </c>
      <c r="E64" s="4">
        <v>6</v>
      </c>
      <c r="F64" s="248">
        <f t="shared" si="15"/>
        <v>30</v>
      </c>
      <c r="G64" s="303">
        <v>7.5</v>
      </c>
      <c r="H64" s="83">
        <f>SUM(G64*1.2)</f>
        <v>9</v>
      </c>
      <c r="I64" s="64">
        <f>SUM(H64/C64)*E64</f>
        <v>0.30000000000000004</v>
      </c>
    </row>
    <row r="65" spans="2:9" ht="15" customHeight="1">
      <c r="B65" s="1" t="s">
        <v>1218</v>
      </c>
      <c r="C65" s="3">
        <v>180</v>
      </c>
      <c r="D65" s="4" t="s">
        <v>834</v>
      </c>
      <c r="E65" s="4">
        <v>1.5</v>
      </c>
      <c r="F65" s="248">
        <f t="shared" si="15"/>
        <v>120</v>
      </c>
      <c r="G65" s="303">
        <v>8</v>
      </c>
      <c r="H65" s="83">
        <f t="shared" ref="H65" si="18">SUM(G65*1.2)</f>
        <v>9.6</v>
      </c>
      <c r="I65" s="64">
        <f t="shared" ref="I65" si="19">SUM(H65/C65)*E65</f>
        <v>7.9999999999999988E-2</v>
      </c>
    </row>
    <row r="66" spans="2:9" ht="15" customHeight="1">
      <c r="B66" s="18" t="s">
        <v>131</v>
      </c>
      <c r="C66" s="18"/>
      <c r="D66" s="18"/>
      <c r="E66" s="18"/>
      <c r="F66" s="18"/>
      <c r="G66" s="18"/>
      <c r="H66" s="18"/>
      <c r="I66" s="18"/>
    </row>
    <row r="67" spans="2:9" ht="15" customHeight="1">
      <c r="B67" s="1" t="s">
        <v>829</v>
      </c>
      <c r="C67" s="3">
        <v>500</v>
      </c>
      <c r="D67" s="4" t="s">
        <v>834</v>
      </c>
      <c r="E67" s="4">
        <v>1.5</v>
      </c>
      <c r="F67" s="248">
        <f t="shared" ref="F67:F69" si="20">SUM(C67/E67)</f>
        <v>333.33333333333331</v>
      </c>
      <c r="G67" s="301">
        <v>9</v>
      </c>
      <c r="H67" s="87">
        <f t="shared" si="2"/>
        <v>10.799999999999999</v>
      </c>
      <c r="I67" s="64">
        <f>SUM(H67/C67)*E67</f>
        <v>3.2399999999999998E-2</v>
      </c>
    </row>
    <row r="68" spans="2:9" ht="15" customHeight="1">
      <c r="B68" s="1" t="s">
        <v>1233</v>
      </c>
      <c r="C68" s="3">
        <v>13</v>
      </c>
      <c r="D68" s="4" t="s">
        <v>1234</v>
      </c>
      <c r="E68" s="4">
        <v>0.2</v>
      </c>
      <c r="F68" s="248">
        <f t="shared" si="20"/>
        <v>65</v>
      </c>
      <c r="G68" s="71">
        <v>4.8</v>
      </c>
      <c r="H68" s="87">
        <f t="shared" si="2"/>
        <v>5.76</v>
      </c>
      <c r="I68" s="64">
        <f>SUM(H68/C68)*E68</f>
        <v>8.861538461538461E-2</v>
      </c>
    </row>
    <row r="69" spans="2:9" ht="15" customHeight="1">
      <c r="B69" s="1" t="s">
        <v>1268</v>
      </c>
      <c r="C69" s="3">
        <v>250</v>
      </c>
      <c r="D69" s="4" t="s">
        <v>890</v>
      </c>
      <c r="E69" s="4">
        <v>1.5</v>
      </c>
      <c r="F69" s="248">
        <f t="shared" si="20"/>
        <v>166.66666666666666</v>
      </c>
      <c r="G69" s="301">
        <v>10.5</v>
      </c>
      <c r="H69" s="87">
        <f t="shared" si="2"/>
        <v>12.6</v>
      </c>
      <c r="I69" s="64">
        <f>SUM(H69/C69)*E69</f>
        <v>7.5600000000000001E-2</v>
      </c>
    </row>
    <row r="70" spans="2:9" ht="15" customHeight="1">
      <c r="B70" s="18" t="s">
        <v>73</v>
      </c>
      <c r="C70" s="18"/>
      <c r="D70" s="18"/>
      <c r="E70" s="18"/>
      <c r="F70" s="18"/>
      <c r="G70" s="18"/>
      <c r="H70" s="18"/>
      <c r="I70" s="18"/>
    </row>
    <row r="71" spans="2:9" ht="15" customHeight="1">
      <c r="B71" s="1" t="s">
        <v>830</v>
      </c>
      <c r="C71" s="3">
        <v>500</v>
      </c>
      <c r="D71" s="4" t="s">
        <v>889</v>
      </c>
      <c r="E71" s="4">
        <v>3</v>
      </c>
      <c r="F71" s="248">
        <f t="shared" ref="F71:F73" si="21">SUM(C71/E71)</f>
        <v>166.66666666666666</v>
      </c>
      <c r="G71" s="301">
        <v>10.5</v>
      </c>
      <c r="H71" s="87">
        <f t="shared" si="2"/>
        <v>12.6</v>
      </c>
      <c r="I71" s="64">
        <f>SUM(H71/C71)*E71</f>
        <v>7.5600000000000001E-2</v>
      </c>
    </row>
    <row r="72" spans="2:9" ht="15" customHeight="1">
      <c r="B72" s="1" t="s">
        <v>831</v>
      </c>
      <c r="C72" s="3">
        <v>500</v>
      </c>
      <c r="D72" s="4" t="s">
        <v>889</v>
      </c>
      <c r="E72" s="4">
        <v>3</v>
      </c>
      <c r="F72" s="248">
        <f t="shared" si="21"/>
        <v>166.66666666666666</v>
      </c>
      <c r="G72" s="301">
        <v>10.5</v>
      </c>
      <c r="H72" s="87">
        <f t="shared" si="2"/>
        <v>12.6</v>
      </c>
      <c r="I72" s="64">
        <f>SUM(H72/C72)*E72</f>
        <v>7.5600000000000001E-2</v>
      </c>
    </row>
    <row r="73" spans="2:9" ht="15" customHeight="1">
      <c r="B73" s="1" t="s">
        <v>832</v>
      </c>
      <c r="C73" s="3">
        <v>500</v>
      </c>
      <c r="D73" s="4" t="s">
        <v>889</v>
      </c>
      <c r="E73" s="4">
        <v>3</v>
      </c>
      <c r="F73" s="248">
        <f t="shared" si="21"/>
        <v>166.66666666666666</v>
      </c>
      <c r="G73" s="301">
        <v>10.5</v>
      </c>
      <c r="H73" s="87">
        <f t="shared" si="2"/>
        <v>12.6</v>
      </c>
      <c r="I73" s="64">
        <f>SUM(H73/C73)*E73</f>
        <v>7.5600000000000001E-2</v>
      </c>
    </row>
    <row r="74" spans="2:9" ht="15" customHeight="1">
      <c r="B74" s="18" t="s">
        <v>333</v>
      </c>
      <c r="C74" s="18"/>
      <c r="D74" s="18"/>
      <c r="E74" s="18"/>
      <c r="F74" s="18"/>
      <c r="G74" s="18"/>
      <c r="H74" s="18"/>
      <c r="I74" s="18"/>
    </row>
    <row r="75" spans="2:9" ht="15" customHeight="1">
      <c r="B75" s="1" t="s">
        <v>766</v>
      </c>
      <c r="C75" s="3">
        <v>250</v>
      </c>
      <c r="D75" s="4" t="s">
        <v>1089</v>
      </c>
      <c r="E75" s="4">
        <v>5</v>
      </c>
      <c r="F75" s="248">
        <f t="shared" ref="F75:F86" si="22">SUM(C75/E75)</f>
        <v>50</v>
      </c>
      <c r="G75" s="300">
        <v>6.5</v>
      </c>
      <c r="H75" s="87">
        <f t="shared" si="2"/>
        <v>7.8</v>
      </c>
      <c r="I75" s="64">
        <f t="shared" ref="I75:I86" si="23">SUM(H75/C75)*E75</f>
        <v>0.156</v>
      </c>
    </row>
    <row r="76" spans="2:9" ht="15" customHeight="1">
      <c r="B76" s="1" t="s">
        <v>773</v>
      </c>
      <c r="C76" s="3">
        <v>500</v>
      </c>
      <c r="D76" s="4" t="s">
        <v>1089</v>
      </c>
      <c r="E76" s="4">
        <v>5</v>
      </c>
      <c r="F76" s="248">
        <f t="shared" si="22"/>
        <v>100</v>
      </c>
      <c r="G76" s="300">
        <v>10.5</v>
      </c>
      <c r="H76" s="83">
        <f t="shared" si="2"/>
        <v>12.6</v>
      </c>
      <c r="I76" s="64">
        <f t="shared" si="23"/>
        <v>0.126</v>
      </c>
    </row>
    <row r="77" spans="2:9" ht="15" customHeight="1">
      <c r="B77" s="1" t="s">
        <v>767</v>
      </c>
      <c r="C77" s="3">
        <v>250</v>
      </c>
      <c r="D77" s="4" t="s">
        <v>1089</v>
      </c>
      <c r="E77" s="4">
        <v>5</v>
      </c>
      <c r="F77" s="248">
        <f t="shared" si="22"/>
        <v>50</v>
      </c>
      <c r="G77" s="300">
        <v>6.5</v>
      </c>
      <c r="H77" s="83">
        <f t="shared" si="2"/>
        <v>7.8</v>
      </c>
      <c r="I77" s="64">
        <f t="shared" si="23"/>
        <v>0.156</v>
      </c>
    </row>
    <row r="78" spans="2:9" ht="15" customHeight="1">
      <c r="B78" s="1" t="s">
        <v>774</v>
      </c>
      <c r="C78" s="3">
        <v>500</v>
      </c>
      <c r="D78" s="4" t="s">
        <v>1089</v>
      </c>
      <c r="E78" s="4">
        <v>5</v>
      </c>
      <c r="F78" s="248">
        <f t="shared" si="22"/>
        <v>100</v>
      </c>
      <c r="G78" s="300">
        <v>10.5</v>
      </c>
      <c r="H78" s="83">
        <f t="shared" si="2"/>
        <v>12.6</v>
      </c>
      <c r="I78" s="64">
        <f t="shared" si="23"/>
        <v>0.126</v>
      </c>
    </row>
    <row r="79" spans="2:9" ht="15" customHeight="1">
      <c r="B79" s="1" t="s">
        <v>768</v>
      </c>
      <c r="C79" s="3">
        <v>250</v>
      </c>
      <c r="D79" s="4" t="s">
        <v>1089</v>
      </c>
      <c r="E79" s="4">
        <v>5</v>
      </c>
      <c r="F79" s="248">
        <f t="shared" si="22"/>
        <v>50</v>
      </c>
      <c r="G79" s="300">
        <v>6.5</v>
      </c>
      <c r="H79" s="83">
        <f t="shared" si="2"/>
        <v>7.8</v>
      </c>
      <c r="I79" s="64">
        <f t="shared" si="23"/>
        <v>0.156</v>
      </c>
    </row>
    <row r="80" spans="2:9" ht="15" customHeight="1">
      <c r="B80" s="1" t="s">
        <v>775</v>
      </c>
      <c r="C80" s="3">
        <v>500</v>
      </c>
      <c r="D80" s="4" t="s">
        <v>1089</v>
      </c>
      <c r="E80" s="4">
        <v>5</v>
      </c>
      <c r="F80" s="248">
        <f t="shared" si="22"/>
        <v>100</v>
      </c>
      <c r="G80" s="300">
        <v>10.5</v>
      </c>
      <c r="H80" s="83">
        <f t="shared" si="2"/>
        <v>12.6</v>
      </c>
      <c r="I80" s="64">
        <f t="shared" si="23"/>
        <v>0.126</v>
      </c>
    </row>
    <row r="81" spans="2:9" ht="15" customHeight="1">
      <c r="B81" s="1" t="s">
        <v>769</v>
      </c>
      <c r="C81" s="3">
        <v>250</v>
      </c>
      <c r="D81" s="4" t="s">
        <v>1089</v>
      </c>
      <c r="E81" s="4">
        <v>5</v>
      </c>
      <c r="F81" s="248">
        <f t="shared" si="22"/>
        <v>50</v>
      </c>
      <c r="G81" s="300">
        <v>6.5</v>
      </c>
      <c r="H81" s="83">
        <f t="shared" ref="H81:H100" si="24">SUM(G81*1.2)</f>
        <v>7.8</v>
      </c>
      <c r="I81" s="64">
        <f t="shared" si="23"/>
        <v>0.156</v>
      </c>
    </row>
    <row r="82" spans="2:9" ht="15" customHeight="1">
      <c r="B82" s="1" t="s">
        <v>776</v>
      </c>
      <c r="C82" s="3">
        <v>500</v>
      </c>
      <c r="D82" s="4" t="s">
        <v>1089</v>
      </c>
      <c r="E82" s="4">
        <v>5</v>
      </c>
      <c r="F82" s="248">
        <f t="shared" si="22"/>
        <v>100</v>
      </c>
      <c r="G82" s="300">
        <v>10.5</v>
      </c>
      <c r="H82" s="83">
        <f t="shared" si="24"/>
        <v>12.6</v>
      </c>
      <c r="I82" s="64">
        <f t="shared" si="23"/>
        <v>0.126</v>
      </c>
    </row>
    <row r="83" spans="2:9" ht="15" customHeight="1">
      <c r="B83" s="1" t="s">
        <v>770</v>
      </c>
      <c r="C83" s="3">
        <v>250</v>
      </c>
      <c r="D83" s="4" t="s">
        <v>1089</v>
      </c>
      <c r="E83" s="4">
        <v>5</v>
      </c>
      <c r="F83" s="248">
        <f t="shared" si="22"/>
        <v>50</v>
      </c>
      <c r="G83" s="300">
        <v>6.5</v>
      </c>
      <c r="H83" s="83">
        <f t="shared" si="24"/>
        <v>7.8</v>
      </c>
      <c r="I83" s="64">
        <f t="shared" si="23"/>
        <v>0.156</v>
      </c>
    </row>
    <row r="84" spans="2:9" ht="15" customHeight="1">
      <c r="B84" s="1" t="s">
        <v>771</v>
      </c>
      <c r="C84" s="3">
        <v>500</v>
      </c>
      <c r="D84" s="4" t="s">
        <v>1089</v>
      </c>
      <c r="E84" s="4">
        <v>5</v>
      </c>
      <c r="F84" s="248">
        <f t="shared" si="22"/>
        <v>100</v>
      </c>
      <c r="G84" s="300">
        <v>10.5</v>
      </c>
      <c r="H84" s="83">
        <f t="shared" si="24"/>
        <v>12.6</v>
      </c>
      <c r="I84" s="64">
        <f t="shared" si="23"/>
        <v>0.126</v>
      </c>
    </row>
    <row r="85" spans="2:9" ht="15" customHeight="1">
      <c r="B85" s="1" t="s">
        <v>772</v>
      </c>
      <c r="C85" s="3">
        <v>250</v>
      </c>
      <c r="D85" s="4" t="s">
        <v>1089</v>
      </c>
      <c r="E85" s="4">
        <v>5</v>
      </c>
      <c r="F85" s="248">
        <f t="shared" si="22"/>
        <v>50</v>
      </c>
      <c r="G85" s="300">
        <v>6.5</v>
      </c>
      <c r="H85" s="83">
        <f t="shared" si="24"/>
        <v>7.8</v>
      </c>
      <c r="I85" s="64">
        <f t="shared" si="23"/>
        <v>0.156</v>
      </c>
    </row>
    <row r="86" spans="2:9" ht="15" customHeight="1">
      <c r="B86" s="1" t="s">
        <v>777</v>
      </c>
      <c r="C86" s="3">
        <v>500</v>
      </c>
      <c r="D86" s="4" t="s">
        <v>1089</v>
      </c>
      <c r="E86" s="4">
        <v>5</v>
      </c>
      <c r="F86" s="248">
        <f t="shared" si="22"/>
        <v>100</v>
      </c>
      <c r="G86" s="300">
        <v>10.5</v>
      </c>
      <c r="H86" s="83">
        <f t="shared" si="24"/>
        <v>12.6</v>
      </c>
      <c r="I86" s="64">
        <f t="shared" si="23"/>
        <v>0.126</v>
      </c>
    </row>
    <row r="87" spans="2:9" ht="15" customHeight="1">
      <c r="B87" s="18" t="s">
        <v>350</v>
      </c>
      <c r="C87" s="18"/>
      <c r="D87" s="18"/>
      <c r="E87" s="18"/>
      <c r="F87" s="18"/>
      <c r="G87" s="18"/>
      <c r="H87" s="18"/>
      <c r="I87" s="18"/>
    </row>
    <row r="88" spans="2:9" ht="15" customHeight="1">
      <c r="B88" s="1" t="s">
        <v>311</v>
      </c>
      <c r="C88" s="3">
        <v>250</v>
      </c>
      <c r="D88" s="4" t="s">
        <v>134</v>
      </c>
      <c r="E88" s="4">
        <v>3</v>
      </c>
      <c r="F88" s="248">
        <f t="shared" ref="F88:F91" si="25">SUM(C88/E88)</f>
        <v>83.333333333333329</v>
      </c>
      <c r="G88" s="72">
        <v>4.5</v>
      </c>
      <c r="H88" s="87">
        <f t="shared" si="24"/>
        <v>5.3999999999999995</v>
      </c>
      <c r="I88" s="64">
        <f>SUM(H88/C88)*E88</f>
        <v>6.4799999999999996E-2</v>
      </c>
    </row>
    <row r="89" spans="2:9" ht="15" customHeight="1">
      <c r="B89" s="1" t="s">
        <v>312</v>
      </c>
      <c r="C89" s="3">
        <v>250</v>
      </c>
      <c r="D89" s="4" t="s">
        <v>134</v>
      </c>
      <c r="E89" s="4">
        <v>3</v>
      </c>
      <c r="F89" s="248">
        <f t="shared" si="25"/>
        <v>83.333333333333329</v>
      </c>
      <c r="G89" s="72">
        <v>4.5</v>
      </c>
      <c r="H89" s="87">
        <f t="shared" si="24"/>
        <v>5.3999999999999995</v>
      </c>
      <c r="I89" s="64">
        <f>SUM(H89/C89)*E89</f>
        <v>6.4799999999999996E-2</v>
      </c>
    </row>
    <row r="90" spans="2:9" ht="15" customHeight="1">
      <c r="B90" s="1" t="s">
        <v>313</v>
      </c>
      <c r="C90" s="3">
        <v>250</v>
      </c>
      <c r="D90" s="4" t="s">
        <v>134</v>
      </c>
      <c r="E90" s="4">
        <v>3</v>
      </c>
      <c r="F90" s="248">
        <f t="shared" si="25"/>
        <v>83.333333333333329</v>
      </c>
      <c r="G90" s="72">
        <v>4.5</v>
      </c>
      <c r="H90" s="87">
        <f t="shared" si="24"/>
        <v>5.3999999999999995</v>
      </c>
      <c r="I90" s="64">
        <f>SUM(H90/C90)*E90</f>
        <v>6.4799999999999996E-2</v>
      </c>
    </row>
    <row r="91" spans="2:9" ht="15" customHeight="1">
      <c r="B91" s="1" t="s">
        <v>314</v>
      </c>
      <c r="C91" s="3">
        <v>250</v>
      </c>
      <c r="D91" s="4" t="s">
        <v>134</v>
      </c>
      <c r="E91" s="4">
        <v>3</v>
      </c>
      <c r="F91" s="248">
        <f t="shared" si="25"/>
        <v>83.333333333333329</v>
      </c>
      <c r="G91" s="72">
        <v>4.5</v>
      </c>
      <c r="H91" s="87">
        <f t="shared" si="24"/>
        <v>5.3999999999999995</v>
      </c>
      <c r="I91" s="64">
        <f>SUM(H91/C91)*E91</f>
        <v>6.4799999999999996E-2</v>
      </c>
    </row>
    <row r="92" spans="2:9" ht="15" customHeight="1">
      <c r="B92" s="18" t="s">
        <v>364</v>
      </c>
      <c r="C92" s="18"/>
      <c r="D92" s="18"/>
      <c r="E92" s="18"/>
      <c r="F92" s="18"/>
      <c r="G92" s="18"/>
      <c r="H92" s="18"/>
      <c r="I92" s="18"/>
    </row>
    <row r="93" spans="2:9" ht="15" customHeight="1">
      <c r="B93" s="74" t="s">
        <v>356</v>
      </c>
      <c r="C93" s="3">
        <v>200</v>
      </c>
      <c r="D93" s="4" t="s">
        <v>846</v>
      </c>
      <c r="E93" s="4">
        <v>4</v>
      </c>
      <c r="F93" s="248">
        <f t="shared" ref="F93:F100" si="26">SUM(C93/E93)</f>
        <v>50</v>
      </c>
      <c r="G93" s="72">
        <v>6.9</v>
      </c>
      <c r="H93" s="87">
        <f t="shared" si="24"/>
        <v>8.2799999999999994</v>
      </c>
      <c r="I93" s="64">
        <f t="shared" ref="I93:I100" si="27">SUM(H93/C93)*E93</f>
        <v>0.1656</v>
      </c>
    </row>
    <row r="94" spans="2:9" ht="15" customHeight="1">
      <c r="B94" s="74" t="s">
        <v>357</v>
      </c>
      <c r="C94" s="3">
        <v>200</v>
      </c>
      <c r="D94" s="4" t="s">
        <v>846</v>
      </c>
      <c r="E94" s="4">
        <v>4</v>
      </c>
      <c r="F94" s="248">
        <f t="shared" si="26"/>
        <v>50</v>
      </c>
      <c r="G94" s="72">
        <v>6.9</v>
      </c>
      <c r="H94" s="87">
        <f t="shared" si="24"/>
        <v>8.2799999999999994</v>
      </c>
      <c r="I94" s="64">
        <f t="shared" si="27"/>
        <v>0.1656</v>
      </c>
    </row>
    <row r="95" spans="2:9" ht="15" customHeight="1">
      <c r="B95" s="74" t="s">
        <v>358</v>
      </c>
      <c r="C95" s="3">
        <v>200</v>
      </c>
      <c r="D95" s="4" t="s">
        <v>846</v>
      </c>
      <c r="E95" s="4">
        <v>4</v>
      </c>
      <c r="F95" s="248">
        <f t="shared" si="26"/>
        <v>50</v>
      </c>
      <c r="G95" s="72">
        <v>6.9</v>
      </c>
      <c r="H95" s="87">
        <f t="shared" si="24"/>
        <v>8.2799999999999994</v>
      </c>
      <c r="I95" s="64">
        <f t="shared" si="27"/>
        <v>0.1656</v>
      </c>
    </row>
    <row r="96" spans="2:9" ht="15" customHeight="1">
      <c r="B96" s="74" t="s">
        <v>359</v>
      </c>
      <c r="C96" s="3">
        <v>200</v>
      </c>
      <c r="D96" s="4" t="s">
        <v>846</v>
      </c>
      <c r="E96" s="4">
        <v>4</v>
      </c>
      <c r="F96" s="248">
        <f t="shared" si="26"/>
        <v>50</v>
      </c>
      <c r="G96" s="72">
        <v>6.9</v>
      </c>
      <c r="H96" s="87">
        <f t="shared" si="24"/>
        <v>8.2799999999999994</v>
      </c>
      <c r="I96" s="64">
        <f t="shared" si="27"/>
        <v>0.1656</v>
      </c>
    </row>
    <row r="97" spans="2:9" ht="15" customHeight="1">
      <c r="B97" s="74" t="s">
        <v>360</v>
      </c>
      <c r="C97" s="3">
        <v>200</v>
      </c>
      <c r="D97" s="4" t="s">
        <v>846</v>
      </c>
      <c r="E97" s="4">
        <v>4</v>
      </c>
      <c r="F97" s="248">
        <f t="shared" si="26"/>
        <v>50</v>
      </c>
      <c r="G97" s="72">
        <v>6.9</v>
      </c>
      <c r="H97" s="87">
        <f t="shared" si="24"/>
        <v>8.2799999999999994</v>
      </c>
      <c r="I97" s="64">
        <f t="shared" si="27"/>
        <v>0.1656</v>
      </c>
    </row>
    <row r="98" spans="2:9" ht="15" customHeight="1">
      <c r="B98" s="74" t="s">
        <v>361</v>
      </c>
      <c r="C98" s="3">
        <v>200</v>
      </c>
      <c r="D98" s="4" t="s">
        <v>846</v>
      </c>
      <c r="E98" s="4">
        <v>4</v>
      </c>
      <c r="F98" s="248">
        <f t="shared" si="26"/>
        <v>50</v>
      </c>
      <c r="G98" s="72">
        <v>6.9</v>
      </c>
      <c r="H98" s="87">
        <f t="shared" si="24"/>
        <v>8.2799999999999994</v>
      </c>
      <c r="I98" s="64">
        <f t="shared" si="27"/>
        <v>0.1656</v>
      </c>
    </row>
    <row r="99" spans="2:9" ht="15" customHeight="1">
      <c r="B99" s="73" t="s">
        <v>362</v>
      </c>
      <c r="C99" s="3">
        <v>200</v>
      </c>
      <c r="D99" s="4" t="s">
        <v>846</v>
      </c>
      <c r="E99" s="4">
        <v>4</v>
      </c>
      <c r="F99" s="248">
        <f t="shared" si="26"/>
        <v>50</v>
      </c>
      <c r="G99" s="72">
        <v>6.9</v>
      </c>
      <c r="H99" s="87">
        <f t="shared" si="24"/>
        <v>8.2799999999999994</v>
      </c>
      <c r="I99" s="64">
        <f t="shared" si="27"/>
        <v>0.1656</v>
      </c>
    </row>
    <row r="100" spans="2:9" ht="15" customHeight="1">
      <c r="B100" s="85" t="s">
        <v>363</v>
      </c>
      <c r="C100" s="3">
        <v>200</v>
      </c>
      <c r="D100" s="4" t="s">
        <v>846</v>
      </c>
      <c r="E100" s="4">
        <v>4</v>
      </c>
      <c r="F100" s="248">
        <f t="shared" si="26"/>
        <v>50</v>
      </c>
      <c r="G100" s="86">
        <v>6.9</v>
      </c>
      <c r="H100" s="87">
        <f t="shared" si="24"/>
        <v>8.2799999999999994</v>
      </c>
      <c r="I100" s="64">
        <f t="shared" si="27"/>
        <v>0.1656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44A96-F406-4A50-97F9-3E1D19AAC29D}">
  <sheetPr>
    <tabColor rgb="FF00CC99"/>
  </sheetPr>
  <dimension ref="B1:Z108"/>
  <sheetViews>
    <sheetView zoomScaleNormal="100" workbookViewId="0">
      <pane xSplit="5" ySplit="8" topLeftCell="F9" activePane="bottomRight" state="frozen"/>
      <selection pane="topRight" activeCell="D1" sqref="D1"/>
      <selection pane="bottomLeft" activeCell="A2" sqref="A2"/>
      <selection pane="bottomRight"/>
    </sheetView>
  </sheetViews>
  <sheetFormatPr defaultRowHeight="15"/>
  <cols>
    <col min="2" max="2" width="49.42578125" customWidth="1"/>
    <col min="3" max="26" width="15.7109375" customWidth="1"/>
  </cols>
  <sheetData>
    <row r="1" spans="2:26" ht="15" customHeight="1">
      <c r="F1" s="59"/>
    </row>
    <row r="2" spans="2:26" ht="15" customHeight="1">
      <c r="B2" s="146" t="s">
        <v>983</v>
      </c>
      <c r="C2" s="144"/>
      <c r="D2" s="144"/>
      <c r="E2" s="145"/>
      <c r="F2" s="60"/>
      <c r="G2" s="88"/>
      <c r="H2" s="88"/>
      <c r="I2" s="88"/>
      <c r="J2" s="65"/>
      <c r="K2" s="65"/>
      <c r="L2" s="65"/>
      <c r="O2" s="65"/>
    </row>
    <row r="3" spans="2:26" ht="15" customHeight="1">
      <c r="G3" s="42"/>
      <c r="H3" s="42"/>
      <c r="I3" s="42"/>
      <c r="J3" s="42"/>
      <c r="K3" s="42"/>
      <c r="L3" s="42"/>
      <c r="O3" s="42"/>
    </row>
    <row r="4" spans="2:26" ht="15" customHeight="1">
      <c r="B4" t="s">
        <v>982</v>
      </c>
      <c r="G4" s="88"/>
      <c r="H4" s="88"/>
      <c r="I4" s="88"/>
      <c r="J4" s="65"/>
      <c r="K4" s="65"/>
      <c r="L4" s="65"/>
      <c r="O4" s="65"/>
    </row>
    <row r="5" spans="2:26" ht="15" customHeight="1">
      <c r="B5" s="61" t="s">
        <v>1076</v>
      </c>
    </row>
    <row r="6" spans="2:26" ht="15" customHeight="1">
      <c r="B6" s="24"/>
    </row>
    <row r="7" spans="2:26" ht="15" customHeight="1"/>
    <row r="8" spans="2:26" ht="50.1" customHeight="1">
      <c r="B8" s="133" t="s">
        <v>1226</v>
      </c>
      <c r="C8" s="27" t="s">
        <v>986</v>
      </c>
      <c r="D8" s="26" t="s">
        <v>39</v>
      </c>
      <c r="E8" s="26" t="s">
        <v>82</v>
      </c>
      <c r="F8" s="26" t="s">
        <v>57</v>
      </c>
      <c r="G8" s="26" t="s">
        <v>58</v>
      </c>
      <c r="H8" s="26" t="s">
        <v>59</v>
      </c>
      <c r="I8" s="26" t="s">
        <v>72</v>
      </c>
      <c r="J8" s="26" t="s">
        <v>60</v>
      </c>
      <c r="K8" s="26" t="s">
        <v>62</v>
      </c>
      <c r="L8" s="26" t="s">
        <v>61</v>
      </c>
      <c r="M8" s="26" t="s">
        <v>1212</v>
      </c>
      <c r="N8" s="26" t="s">
        <v>1266</v>
      </c>
      <c r="O8" s="26" t="s">
        <v>1211</v>
      </c>
      <c r="P8" s="26" t="s">
        <v>63</v>
      </c>
      <c r="Q8" s="26" t="s">
        <v>1273</v>
      </c>
      <c r="R8" s="26" t="s">
        <v>64</v>
      </c>
      <c r="S8" s="26" t="s">
        <v>65</v>
      </c>
      <c r="T8" s="26" t="s">
        <v>874</v>
      </c>
      <c r="U8" s="26" t="s">
        <v>1265</v>
      </c>
      <c r="V8" s="26" t="s">
        <v>1264</v>
      </c>
      <c r="W8" s="26" t="s">
        <v>875</v>
      </c>
      <c r="X8" s="26" t="s">
        <v>1262</v>
      </c>
      <c r="Y8" s="26" t="s">
        <v>1261</v>
      </c>
      <c r="Z8" s="26" t="s">
        <v>1263</v>
      </c>
    </row>
    <row r="9" spans="2:26" ht="15.75">
      <c r="B9" s="110" t="s">
        <v>853</v>
      </c>
      <c r="C9" s="110"/>
      <c r="D9" s="111"/>
      <c r="E9" s="111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2:26">
      <c r="B10" s="1" t="s">
        <v>910</v>
      </c>
      <c r="C10" s="3" t="s">
        <v>484</v>
      </c>
      <c r="D10" s="31" t="s">
        <v>40</v>
      </c>
      <c r="E10" s="123">
        <v>0.15</v>
      </c>
      <c r="F10" s="123">
        <v>0.15</v>
      </c>
      <c r="G10" s="123">
        <v>0.15</v>
      </c>
      <c r="H10" s="123">
        <v>0.15</v>
      </c>
      <c r="I10" s="123">
        <v>0.15</v>
      </c>
      <c r="J10" s="123">
        <v>0.15</v>
      </c>
      <c r="K10" s="123">
        <v>0.15</v>
      </c>
      <c r="L10" s="123">
        <v>0.15</v>
      </c>
      <c r="M10" s="123">
        <v>0.15</v>
      </c>
      <c r="N10" s="123">
        <v>0.15</v>
      </c>
      <c r="O10" s="123">
        <v>0.15</v>
      </c>
      <c r="P10" s="11"/>
      <c r="Q10" s="123">
        <v>0.15</v>
      </c>
      <c r="R10" s="123">
        <v>0.15</v>
      </c>
      <c r="S10" s="123">
        <v>0.15</v>
      </c>
      <c r="T10" s="9"/>
      <c r="U10" s="9"/>
      <c r="V10" s="9"/>
      <c r="W10" s="9"/>
      <c r="X10" s="9"/>
      <c r="Y10" s="123">
        <v>0.15</v>
      </c>
      <c r="Z10" s="123">
        <v>0.15</v>
      </c>
    </row>
    <row r="11" spans="2:26">
      <c r="B11" s="1" t="s">
        <v>911</v>
      </c>
      <c r="C11" s="3" t="s">
        <v>484</v>
      </c>
      <c r="D11" s="31" t="s">
        <v>40</v>
      </c>
      <c r="E11" s="123">
        <v>0.15</v>
      </c>
      <c r="F11" s="123">
        <v>0.15</v>
      </c>
      <c r="G11" s="123">
        <v>0.15</v>
      </c>
      <c r="H11" s="123">
        <v>0.15</v>
      </c>
      <c r="I11" s="8"/>
      <c r="J11" s="123">
        <v>0.15</v>
      </c>
      <c r="K11" s="123">
        <v>0.15</v>
      </c>
      <c r="L11" s="123">
        <v>0.15</v>
      </c>
      <c r="M11" s="123">
        <v>0.15</v>
      </c>
      <c r="N11" s="123">
        <v>0.15</v>
      </c>
      <c r="O11" s="123">
        <v>0.15</v>
      </c>
      <c r="P11" s="8"/>
      <c r="Q11" s="123">
        <v>0.15</v>
      </c>
      <c r="R11" s="123">
        <v>0.15</v>
      </c>
      <c r="S11" s="123">
        <v>0.15</v>
      </c>
      <c r="T11" s="123">
        <v>0.15</v>
      </c>
      <c r="U11" s="123">
        <v>0.15</v>
      </c>
      <c r="V11" s="123">
        <v>0.15</v>
      </c>
      <c r="W11" s="123">
        <v>0.15</v>
      </c>
      <c r="X11" s="9"/>
      <c r="Y11" s="9"/>
      <c r="Z11" s="9"/>
    </row>
    <row r="12" spans="2:26">
      <c r="B12" s="1" t="s">
        <v>912</v>
      </c>
      <c r="C12" s="3" t="s">
        <v>484</v>
      </c>
      <c r="D12" s="31" t="s">
        <v>42</v>
      </c>
      <c r="E12" s="123">
        <v>0.19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23">
        <v>0.56999999999999995</v>
      </c>
      <c r="Q12" s="11"/>
      <c r="R12" s="123">
        <v>0.19</v>
      </c>
      <c r="S12" s="12"/>
      <c r="T12" s="12"/>
      <c r="U12" s="12"/>
      <c r="V12" s="12"/>
      <c r="W12" s="12"/>
      <c r="X12" s="123">
        <v>0.38</v>
      </c>
      <c r="Y12" s="12"/>
      <c r="Z12" s="12"/>
    </row>
    <row r="13" spans="2:26">
      <c r="B13" s="1" t="s">
        <v>913</v>
      </c>
      <c r="C13" s="3" t="s">
        <v>484</v>
      </c>
      <c r="D13" s="31" t="s">
        <v>42</v>
      </c>
      <c r="E13" s="123">
        <v>0.15</v>
      </c>
      <c r="F13" s="123">
        <v>0.15</v>
      </c>
      <c r="G13" s="123">
        <v>0.15</v>
      </c>
      <c r="H13" s="123">
        <v>0.15</v>
      </c>
      <c r="I13" s="123">
        <v>0.3</v>
      </c>
      <c r="J13" s="11"/>
      <c r="K13" s="11"/>
      <c r="L13" s="11"/>
      <c r="M13" s="11"/>
      <c r="N13" s="11"/>
      <c r="O13" s="123">
        <v>0.15</v>
      </c>
      <c r="P13" s="11"/>
      <c r="Q13" s="123">
        <v>0.15</v>
      </c>
      <c r="R13" s="123">
        <v>0.15</v>
      </c>
      <c r="S13" s="12"/>
      <c r="T13" s="12"/>
      <c r="U13" s="12"/>
      <c r="V13" s="12"/>
      <c r="W13" s="12"/>
      <c r="X13" s="12"/>
      <c r="Y13" s="12"/>
      <c r="Z13" s="12"/>
    </row>
    <row r="14" spans="2:26">
      <c r="B14" s="1" t="s">
        <v>914</v>
      </c>
      <c r="C14" s="3" t="s">
        <v>484</v>
      </c>
      <c r="D14" s="31" t="s">
        <v>42</v>
      </c>
      <c r="E14" s="123">
        <v>0.15</v>
      </c>
      <c r="F14" s="11"/>
      <c r="G14" s="11"/>
      <c r="H14" s="11"/>
      <c r="I14" s="11"/>
      <c r="J14" s="11"/>
      <c r="K14" s="11"/>
      <c r="L14" s="11"/>
      <c r="M14" s="11"/>
      <c r="N14" s="123">
        <v>0.15</v>
      </c>
      <c r="O14" s="11"/>
      <c r="P14" s="11"/>
      <c r="Q14" s="363"/>
      <c r="R14" s="12"/>
      <c r="S14" s="12"/>
      <c r="T14" s="12"/>
      <c r="U14" s="12"/>
      <c r="V14" s="123">
        <v>0.15</v>
      </c>
      <c r="W14" s="12"/>
      <c r="X14" s="12"/>
      <c r="Y14" s="12"/>
      <c r="Z14" s="12"/>
    </row>
    <row r="15" spans="2:26">
      <c r="B15" s="1" t="s">
        <v>18</v>
      </c>
      <c r="C15" s="3" t="s">
        <v>484</v>
      </c>
      <c r="D15" s="31" t="s">
        <v>40</v>
      </c>
      <c r="E15" s="123">
        <v>0.1</v>
      </c>
      <c r="F15" s="11"/>
      <c r="G15" s="11"/>
      <c r="H15" s="11"/>
      <c r="I15" s="11"/>
      <c r="J15" s="11"/>
      <c r="K15" s="123">
        <v>0.1</v>
      </c>
      <c r="L15" s="11"/>
      <c r="M15" s="11"/>
      <c r="N15" s="11"/>
      <c r="O15" s="11"/>
      <c r="Q15" s="11"/>
      <c r="R15" s="12"/>
      <c r="S15" s="123">
        <v>0.1</v>
      </c>
      <c r="T15" s="123">
        <v>0.1</v>
      </c>
      <c r="U15" s="12"/>
      <c r="V15" s="12"/>
      <c r="W15" s="12"/>
      <c r="X15" s="12"/>
      <c r="Y15" s="12"/>
      <c r="Z15" s="12"/>
    </row>
    <row r="16" spans="2:26">
      <c r="B16" s="1" t="s">
        <v>915</v>
      </c>
      <c r="C16" s="3" t="s">
        <v>484</v>
      </c>
      <c r="D16" s="31" t="s">
        <v>40</v>
      </c>
      <c r="E16" s="124">
        <v>0.22</v>
      </c>
      <c r="F16" s="8"/>
      <c r="G16" s="8"/>
      <c r="H16" s="8"/>
      <c r="I16" s="11"/>
      <c r="J16" s="124">
        <v>0.22</v>
      </c>
      <c r="K16" s="11"/>
      <c r="L16" s="124">
        <v>0.22</v>
      </c>
      <c r="M16" s="124">
        <v>0.22</v>
      </c>
      <c r="N16" s="11"/>
      <c r="O16" s="11"/>
      <c r="P16" s="11"/>
      <c r="Q16" s="11"/>
      <c r="R16" s="12"/>
      <c r="S16" s="12"/>
      <c r="T16" s="12"/>
      <c r="U16" s="124">
        <v>0.22</v>
      </c>
      <c r="V16" s="12"/>
      <c r="W16" s="124">
        <v>0.22</v>
      </c>
      <c r="X16" s="12"/>
      <c r="Y16" s="12"/>
      <c r="Z16" s="12"/>
    </row>
    <row r="17" spans="2:26">
      <c r="B17" s="1" t="s">
        <v>916</v>
      </c>
      <c r="C17" s="3" t="s">
        <v>484</v>
      </c>
      <c r="D17" s="31" t="s">
        <v>41</v>
      </c>
      <c r="E17" s="123">
        <v>0.04</v>
      </c>
      <c r="F17" s="8"/>
      <c r="G17" s="8"/>
      <c r="H17" s="8"/>
      <c r="I17" s="11"/>
      <c r="J17" s="11"/>
      <c r="K17" s="11"/>
      <c r="L17" s="11"/>
      <c r="M17" s="11"/>
      <c r="N17" s="11"/>
      <c r="O17" s="11"/>
      <c r="P17" s="11"/>
      <c r="Q17" s="11"/>
      <c r="R17" s="12"/>
      <c r="S17" s="12"/>
      <c r="T17" s="12"/>
      <c r="U17" s="12"/>
      <c r="V17" s="12"/>
      <c r="W17" s="12"/>
      <c r="X17" s="12"/>
      <c r="Y17" s="12"/>
      <c r="Z17" s="12"/>
    </row>
    <row r="18" spans="2:26">
      <c r="B18" s="112" t="s">
        <v>852</v>
      </c>
      <c r="C18" s="112"/>
      <c r="D18" s="113"/>
      <c r="E18" s="114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2"/>
      <c r="S18" s="12"/>
      <c r="T18" s="12"/>
      <c r="U18" s="12"/>
      <c r="V18" s="12"/>
      <c r="W18" s="12"/>
      <c r="X18" s="12"/>
      <c r="Y18" s="12"/>
      <c r="Z18" s="12"/>
    </row>
    <row r="19" spans="2:26">
      <c r="B19" s="1" t="s">
        <v>917</v>
      </c>
      <c r="C19" s="3" t="s">
        <v>906</v>
      </c>
      <c r="D19" s="31" t="s">
        <v>41</v>
      </c>
      <c r="E19" s="124">
        <v>0.22</v>
      </c>
      <c r="F19" s="124">
        <v>0.21</v>
      </c>
      <c r="G19" s="124">
        <v>0.21</v>
      </c>
      <c r="H19" s="8"/>
      <c r="I19" s="11"/>
      <c r="J19" s="11"/>
      <c r="K19" s="11"/>
      <c r="L19" s="11"/>
      <c r="M19" s="11"/>
      <c r="N19" s="124">
        <v>0.22</v>
      </c>
      <c r="O19" s="124">
        <v>0.22</v>
      </c>
      <c r="P19" s="124">
        <v>0.22</v>
      </c>
      <c r="Q19" s="124">
        <v>0.22</v>
      </c>
      <c r="R19" s="12"/>
      <c r="S19" s="12"/>
      <c r="T19" s="124">
        <v>0.22</v>
      </c>
      <c r="U19" s="12"/>
      <c r="V19" s="124">
        <v>0.22</v>
      </c>
      <c r="W19" s="12"/>
      <c r="X19" s="12"/>
      <c r="Y19" s="124">
        <v>0.11</v>
      </c>
      <c r="Z19" s="124">
        <v>0.11</v>
      </c>
    </row>
    <row r="20" spans="2:26">
      <c r="B20" s="1" t="s">
        <v>918</v>
      </c>
      <c r="C20" s="3" t="s">
        <v>484</v>
      </c>
      <c r="D20" s="31" t="s">
        <v>43</v>
      </c>
      <c r="E20" s="124">
        <v>0.1</v>
      </c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24">
        <v>0.1</v>
      </c>
      <c r="S20" s="12"/>
      <c r="T20" s="12"/>
      <c r="U20" s="12"/>
      <c r="V20" s="12"/>
      <c r="W20" s="12"/>
      <c r="X20" s="12"/>
      <c r="Y20" s="12"/>
      <c r="Z20" s="25"/>
    </row>
    <row r="21" spans="2:26">
      <c r="B21" s="1" t="s">
        <v>919</v>
      </c>
      <c r="C21" s="3" t="s">
        <v>55</v>
      </c>
      <c r="D21" s="31" t="s">
        <v>40</v>
      </c>
      <c r="E21" s="124">
        <v>0.5</v>
      </c>
      <c r="F21" s="1"/>
      <c r="G21" s="9"/>
      <c r="H21" s="9"/>
      <c r="I21" s="12"/>
      <c r="J21" s="12"/>
      <c r="K21" s="124">
        <v>0.5</v>
      </c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2:26">
      <c r="B22" s="1" t="s">
        <v>920</v>
      </c>
      <c r="C22" s="3" t="s">
        <v>484</v>
      </c>
      <c r="D22" s="31" t="s">
        <v>45</v>
      </c>
      <c r="E22" s="124">
        <v>0.78</v>
      </c>
      <c r="F22" s="8"/>
      <c r="G22" s="8"/>
      <c r="H22" s="8"/>
      <c r="I22" s="11"/>
      <c r="J22" s="124">
        <v>0.78</v>
      </c>
      <c r="K22" s="11"/>
      <c r="L22" s="11"/>
      <c r="M22" s="11"/>
      <c r="N22" s="11"/>
      <c r="O22" s="11"/>
      <c r="P22" s="11"/>
      <c r="Q22" s="11"/>
      <c r="R22" s="12"/>
      <c r="S22" s="12"/>
      <c r="T22" s="12"/>
      <c r="U22" s="124">
        <v>0.78</v>
      </c>
      <c r="V22" s="12"/>
      <c r="W22" s="12"/>
      <c r="X22" s="12"/>
      <c r="Y22" s="12"/>
      <c r="Z22" s="12"/>
    </row>
    <row r="23" spans="2:26">
      <c r="B23" s="1" t="s">
        <v>921</v>
      </c>
      <c r="C23" s="3" t="s">
        <v>484</v>
      </c>
      <c r="D23" s="31" t="s">
        <v>45</v>
      </c>
      <c r="E23" s="124">
        <v>0.8</v>
      </c>
      <c r="F23" s="8"/>
      <c r="G23" s="8"/>
      <c r="H23" s="124">
        <v>0.8</v>
      </c>
      <c r="I23" s="124">
        <v>0.8</v>
      </c>
      <c r="J23" s="11"/>
      <c r="K23" s="11"/>
      <c r="L23" s="124">
        <v>0.8</v>
      </c>
      <c r="M23" s="124">
        <v>0.8</v>
      </c>
      <c r="N23" s="11"/>
      <c r="O23" s="11"/>
      <c r="P23" s="11"/>
      <c r="Q23" s="11"/>
      <c r="R23" s="12"/>
      <c r="S23" s="12"/>
      <c r="T23" s="12"/>
      <c r="U23" s="11"/>
      <c r="V23" s="12"/>
      <c r="W23" s="124">
        <v>0.8</v>
      </c>
      <c r="X23" s="12"/>
      <c r="Y23" s="12"/>
      <c r="Z23" s="12"/>
    </row>
    <row r="24" spans="2:26">
      <c r="B24" s="112" t="s">
        <v>854</v>
      </c>
      <c r="C24" s="112"/>
      <c r="D24" s="113"/>
      <c r="E24" s="115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2"/>
      <c r="S24" s="12"/>
      <c r="T24" s="12"/>
      <c r="U24" s="11"/>
      <c r="V24" s="12"/>
      <c r="W24" s="11"/>
      <c r="X24" s="12"/>
      <c r="Y24" s="12"/>
      <c r="Z24" s="12"/>
    </row>
    <row r="25" spans="2:26">
      <c r="B25" s="1" t="s">
        <v>922</v>
      </c>
      <c r="C25" s="3" t="s">
        <v>484</v>
      </c>
      <c r="D25" s="31" t="s">
        <v>40</v>
      </c>
      <c r="E25" s="124">
        <v>0.13</v>
      </c>
      <c r="F25" s="1"/>
      <c r="G25" s="124">
        <v>0.13</v>
      </c>
      <c r="H25" s="124">
        <v>0.13</v>
      </c>
      <c r="I25" s="12"/>
      <c r="J25" s="12"/>
      <c r="K25" s="124">
        <v>0.13</v>
      </c>
      <c r="L25" s="12"/>
      <c r="M25" s="12"/>
      <c r="N25" s="12"/>
      <c r="O25" s="12"/>
      <c r="P25" s="12"/>
      <c r="Q25" s="12"/>
      <c r="R25" s="12"/>
      <c r="S25" s="12"/>
      <c r="T25" s="124">
        <v>0.13</v>
      </c>
      <c r="U25" s="12"/>
      <c r="V25" s="12"/>
      <c r="W25" s="12"/>
      <c r="X25" s="12"/>
      <c r="Y25" s="12"/>
      <c r="Z25" s="12"/>
    </row>
    <row r="26" spans="2:26">
      <c r="B26" s="105" t="s">
        <v>923</v>
      </c>
      <c r="C26" s="3" t="s">
        <v>484</v>
      </c>
      <c r="D26" s="31" t="s">
        <v>44</v>
      </c>
      <c r="E26" s="125">
        <v>0.06</v>
      </c>
      <c r="F26" s="106"/>
      <c r="G26" s="125">
        <v>0.06</v>
      </c>
      <c r="H26" s="125">
        <v>0.06</v>
      </c>
      <c r="I26" s="106"/>
      <c r="J26" s="106"/>
      <c r="K26" s="125">
        <v>0.06</v>
      </c>
      <c r="L26" s="106"/>
      <c r="M26" s="106"/>
      <c r="N26" s="106"/>
      <c r="O26" s="106"/>
      <c r="P26" s="106"/>
      <c r="Q26" s="106"/>
      <c r="R26" s="107"/>
      <c r="S26" s="107"/>
      <c r="T26" s="125">
        <v>0.06</v>
      </c>
      <c r="U26" s="106"/>
      <c r="V26" s="107"/>
      <c r="W26" s="106"/>
      <c r="X26" s="107"/>
      <c r="Y26" s="107"/>
      <c r="Z26" s="107"/>
    </row>
    <row r="27" spans="2:26">
      <c r="B27" s="116" t="s">
        <v>855</v>
      </c>
      <c r="C27" s="116"/>
      <c r="D27" s="113"/>
      <c r="E27" s="117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7"/>
      <c r="S27" s="107"/>
      <c r="T27" s="107"/>
      <c r="U27" s="106"/>
      <c r="V27" s="107"/>
      <c r="W27" s="106"/>
      <c r="X27" s="107"/>
      <c r="Y27" s="107"/>
      <c r="Z27" s="107"/>
    </row>
    <row r="28" spans="2:26">
      <c r="B28" s="1" t="s">
        <v>924</v>
      </c>
      <c r="C28" s="3" t="s">
        <v>484</v>
      </c>
      <c r="D28" s="31" t="s">
        <v>42</v>
      </c>
      <c r="E28" s="124">
        <v>0.18</v>
      </c>
      <c r="F28" s="1"/>
      <c r="G28" s="124">
        <v>0.18</v>
      </c>
      <c r="H28" s="9"/>
      <c r="I28" s="124">
        <v>0.18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2:26">
      <c r="B29" s="1" t="s">
        <v>925</v>
      </c>
      <c r="C29" s="3" t="s">
        <v>484</v>
      </c>
      <c r="D29" s="31" t="s">
        <v>42</v>
      </c>
      <c r="E29" s="124">
        <v>0.18</v>
      </c>
      <c r="F29" s="1"/>
      <c r="G29" s="12"/>
      <c r="H29" s="9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2:26">
      <c r="B30" s="1" t="s">
        <v>926</v>
      </c>
      <c r="C30" s="3" t="s">
        <v>484</v>
      </c>
      <c r="D30" s="31" t="s">
        <v>42</v>
      </c>
      <c r="E30" s="124">
        <v>0.18</v>
      </c>
      <c r="F30" s="1"/>
      <c r="G30" s="12"/>
      <c r="H30" s="9"/>
      <c r="I30" s="12"/>
      <c r="J30" s="12"/>
      <c r="K30" s="12"/>
      <c r="L30" s="12"/>
      <c r="M30" s="12"/>
      <c r="N30" s="12"/>
      <c r="O30" s="124">
        <v>0.18</v>
      </c>
      <c r="P30" s="12"/>
      <c r="Q30" s="124">
        <v>0.18</v>
      </c>
      <c r="R30" s="12"/>
      <c r="S30" s="12"/>
      <c r="T30" s="12"/>
      <c r="U30" s="12"/>
      <c r="V30" s="12"/>
      <c r="W30" s="12"/>
      <c r="X30" s="12"/>
      <c r="Y30" s="12"/>
      <c r="Z30" s="12"/>
    </row>
    <row r="31" spans="2:26">
      <c r="B31" s="1" t="s">
        <v>927</v>
      </c>
      <c r="C31" s="3" t="s">
        <v>484</v>
      </c>
      <c r="D31" s="31" t="s">
        <v>42</v>
      </c>
      <c r="E31" s="124">
        <v>0.18</v>
      </c>
      <c r="F31" s="1"/>
      <c r="G31" s="12"/>
      <c r="H31" s="9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>
      <c r="B32" s="1" t="s">
        <v>928</v>
      </c>
      <c r="C32" s="3" t="s">
        <v>484</v>
      </c>
      <c r="D32" s="31" t="s">
        <v>850</v>
      </c>
      <c r="E32" s="124">
        <v>0.19</v>
      </c>
      <c r="F32" s="25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2:26">
      <c r="B33" s="1" t="s">
        <v>1213</v>
      </c>
      <c r="C33" s="3" t="s">
        <v>904</v>
      </c>
      <c r="D33" s="31" t="s">
        <v>850</v>
      </c>
      <c r="E33" s="124">
        <v>0.19</v>
      </c>
      <c r="F33" s="25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2:26">
      <c r="B34" s="1" t="s">
        <v>929</v>
      </c>
      <c r="C34" s="3" t="s">
        <v>484</v>
      </c>
      <c r="D34" s="31" t="s">
        <v>42</v>
      </c>
      <c r="E34" s="124">
        <v>0.12</v>
      </c>
      <c r="F34" s="1"/>
      <c r="G34" s="9"/>
      <c r="H34" s="9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2:26">
      <c r="B35" s="112" t="s">
        <v>856</v>
      </c>
      <c r="C35" s="112"/>
      <c r="D35" s="113"/>
      <c r="E35" s="115"/>
      <c r="F35" s="25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2:26">
      <c r="B36" s="1" t="s">
        <v>930</v>
      </c>
      <c r="C36" s="3" t="s">
        <v>901</v>
      </c>
      <c r="D36" s="31" t="s">
        <v>47</v>
      </c>
      <c r="E36" s="124">
        <v>0.28999999999999998</v>
      </c>
      <c r="F36" s="1"/>
      <c r="G36" s="12"/>
      <c r="H36" s="124">
        <v>0.28999999999999998</v>
      </c>
      <c r="I36" s="124">
        <v>0.28999999999999998</v>
      </c>
      <c r="J36" s="12"/>
      <c r="K36" s="12"/>
      <c r="L36" s="12"/>
      <c r="M36" s="12"/>
      <c r="N36" s="12"/>
      <c r="O36" s="12"/>
      <c r="P36" s="124">
        <v>0.28999999999999998</v>
      </c>
      <c r="Q36" s="12"/>
      <c r="R36" s="124">
        <v>0.28999999999999998</v>
      </c>
      <c r="S36" s="12"/>
      <c r="T36" s="12"/>
      <c r="U36" s="12"/>
      <c r="V36" s="12"/>
      <c r="W36" s="12"/>
      <c r="X36" s="12"/>
      <c r="Y36" s="12"/>
      <c r="Z36" s="12"/>
    </row>
    <row r="37" spans="2:26">
      <c r="B37" s="1" t="s">
        <v>931</v>
      </c>
      <c r="C37" s="3" t="s">
        <v>901</v>
      </c>
      <c r="D37" s="31" t="s">
        <v>47</v>
      </c>
      <c r="E37" s="124">
        <v>0.28999999999999998</v>
      </c>
      <c r="F37" s="1"/>
      <c r="G37" s="12"/>
      <c r="H37" s="9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2:26">
      <c r="B38" s="1" t="s">
        <v>932</v>
      </c>
      <c r="C38" s="3" t="s">
        <v>901</v>
      </c>
      <c r="D38" s="31" t="s">
        <v>47</v>
      </c>
      <c r="E38" s="124">
        <v>0.28999999999999998</v>
      </c>
      <c r="F38" s="1"/>
      <c r="G38" s="12"/>
      <c r="H38" s="9"/>
      <c r="I38" s="12"/>
      <c r="J38" s="12"/>
      <c r="K38" s="124">
        <v>0.28999999999999998</v>
      </c>
      <c r="L38" s="12"/>
      <c r="M38" s="12"/>
      <c r="N38" s="12"/>
      <c r="O38" s="12"/>
      <c r="P38" s="12"/>
      <c r="Q38" s="12"/>
      <c r="R38" s="12"/>
      <c r="S38" s="12"/>
      <c r="T38" s="124">
        <v>0.28999999999999998</v>
      </c>
      <c r="U38" s="12"/>
      <c r="V38" s="12"/>
      <c r="W38" s="12"/>
      <c r="X38" s="12"/>
      <c r="Y38" s="12"/>
      <c r="Z38" s="12"/>
    </row>
    <row r="39" spans="2:26">
      <c r="B39" s="1" t="s">
        <v>934</v>
      </c>
      <c r="C39" s="3" t="s">
        <v>901</v>
      </c>
      <c r="D39" s="31" t="s">
        <v>47</v>
      </c>
      <c r="E39" s="124">
        <v>0.28999999999999998</v>
      </c>
      <c r="F39" s="1"/>
      <c r="G39" s="12"/>
      <c r="H39" s="9"/>
      <c r="I39" s="12"/>
      <c r="J39" s="12"/>
      <c r="K39" s="12"/>
      <c r="L39" s="12"/>
      <c r="M39" s="12"/>
      <c r="N39" s="124">
        <v>0.28999999999999998</v>
      </c>
      <c r="O39" s="12"/>
      <c r="P39" s="12"/>
      <c r="Q39" s="108"/>
      <c r="R39" s="12"/>
      <c r="S39" s="12"/>
      <c r="T39" s="12"/>
      <c r="U39" s="12"/>
      <c r="V39" s="12"/>
      <c r="W39" s="12"/>
      <c r="X39" s="12"/>
      <c r="Y39" s="12"/>
      <c r="Z39" s="12"/>
    </row>
    <row r="40" spans="2:26">
      <c r="B40" s="1" t="s">
        <v>933</v>
      </c>
      <c r="C40" s="3" t="s">
        <v>901</v>
      </c>
      <c r="D40" s="31" t="s">
        <v>47</v>
      </c>
      <c r="E40" s="124">
        <v>0.28999999999999998</v>
      </c>
      <c r="F40" s="1"/>
      <c r="G40" s="12"/>
      <c r="H40" s="9"/>
      <c r="I40" s="12"/>
      <c r="J40" s="124">
        <v>0.28999999999999998</v>
      </c>
      <c r="K40" s="12"/>
      <c r="L40" s="12"/>
      <c r="M40" s="12"/>
      <c r="N40" s="12"/>
      <c r="O40" s="12"/>
      <c r="P40" s="12"/>
      <c r="Q40" s="124">
        <v>0.16</v>
      </c>
      <c r="R40" s="12"/>
      <c r="S40" s="12"/>
      <c r="T40" s="12"/>
      <c r="U40" s="12"/>
      <c r="V40" s="12"/>
      <c r="W40" s="12"/>
      <c r="X40" s="127"/>
      <c r="Y40" s="127"/>
      <c r="Z40" s="127"/>
    </row>
    <row r="41" spans="2:26">
      <c r="B41" s="1" t="s">
        <v>935</v>
      </c>
      <c r="C41" s="3" t="s">
        <v>901</v>
      </c>
      <c r="D41" s="31" t="s">
        <v>47</v>
      </c>
      <c r="E41" s="124">
        <v>0.28999999999999998</v>
      </c>
      <c r="F41" s="1"/>
      <c r="G41" s="1"/>
      <c r="H41" s="1"/>
      <c r="I41" s="25"/>
      <c r="J41" s="25"/>
      <c r="K41" s="25"/>
      <c r="L41" s="124">
        <v>0.28999999999999998</v>
      </c>
      <c r="M41" s="124">
        <v>0.28999999999999998</v>
      </c>
      <c r="N41" s="25"/>
      <c r="O41" s="124">
        <v>0.28999999999999998</v>
      </c>
      <c r="P41" s="25"/>
      <c r="Q41" s="25"/>
      <c r="R41" s="25"/>
      <c r="S41" s="25"/>
      <c r="T41" s="25"/>
      <c r="U41" s="25"/>
      <c r="V41" s="25"/>
      <c r="W41" s="25"/>
      <c r="X41" s="43"/>
      <c r="Y41" s="43"/>
      <c r="Z41" s="43"/>
    </row>
    <row r="42" spans="2:26">
      <c r="B42" s="112" t="s">
        <v>857</v>
      </c>
      <c r="C42" s="112"/>
      <c r="D42" s="113"/>
      <c r="E42" s="11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43"/>
      <c r="Y42" s="43"/>
      <c r="Z42" s="43"/>
    </row>
    <row r="43" spans="2:26">
      <c r="B43" s="1" t="s">
        <v>936</v>
      </c>
      <c r="C43" s="3" t="s">
        <v>385</v>
      </c>
      <c r="D43" s="31" t="s">
        <v>47</v>
      </c>
      <c r="E43" s="124">
        <v>0.3</v>
      </c>
      <c r="F43" s="25"/>
      <c r="G43" s="12"/>
      <c r="H43" s="12"/>
      <c r="I43" s="12"/>
      <c r="J43" s="124">
        <v>0.28999999999999998</v>
      </c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4">
        <v>0.3</v>
      </c>
      <c r="X43" s="127"/>
      <c r="Y43" s="126">
        <v>0.1</v>
      </c>
      <c r="Z43" s="127"/>
    </row>
    <row r="44" spans="2:26">
      <c r="B44" s="1" t="s">
        <v>937</v>
      </c>
      <c r="C44" s="3" t="s">
        <v>385</v>
      </c>
      <c r="D44" s="31" t="s">
        <v>47</v>
      </c>
      <c r="E44" s="124">
        <v>0.42</v>
      </c>
      <c r="F44" s="25"/>
      <c r="G44" s="12"/>
      <c r="H44" s="124">
        <v>0.42</v>
      </c>
      <c r="I44" s="12"/>
      <c r="J44" s="12"/>
      <c r="K44" s="12"/>
      <c r="L44" s="12"/>
      <c r="M44" s="124">
        <v>0.42</v>
      </c>
      <c r="N44" s="12"/>
      <c r="O44" s="12"/>
      <c r="P44" s="12"/>
      <c r="Q44" s="12"/>
      <c r="R44" s="12"/>
      <c r="S44" s="12"/>
      <c r="T44" s="12"/>
      <c r="U44" s="124">
        <v>0.42</v>
      </c>
      <c r="V44" s="12"/>
      <c r="W44" s="12"/>
      <c r="X44" s="127"/>
      <c r="Y44" s="127"/>
      <c r="Z44" s="127"/>
    </row>
    <row r="45" spans="2:26">
      <c r="B45" s="1" t="s">
        <v>938</v>
      </c>
      <c r="C45" s="3" t="s">
        <v>385</v>
      </c>
      <c r="D45" s="31" t="s">
        <v>47</v>
      </c>
      <c r="E45" s="124">
        <v>0.28999999999999998</v>
      </c>
      <c r="F45" s="25"/>
      <c r="G45" s="12"/>
      <c r="H45" s="12"/>
      <c r="I45" s="12"/>
      <c r="J45" s="12"/>
      <c r="K45" s="124">
        <v>0.28999999999999998</v>
      </c>
      <c r="L45" s="12"/>
      <c r="M45" s="12"/>
      <c r="N45" s="12"/>
      <c r="O45" s="12"/>
      <c r="P45" s="12"/>
      <c r="Q45" s="12"/>
      <c r="R45" s="12"/>
      <c r="S45" s="12"/>
      <c r="T45" s="124">
        <v>0.28999999999999998</v>
      </c>
      <c r="U45" s="12"/>
      <c r="V45" s="12"/>
      <c r="W45" s="12"/>
      <c r="X45" s="127"/>
      <c r="Y45" s="127"/>
      <c r="Z45" s="127"/>
    </row>
    <row r="46" spans="2:26">
      <c r="B46" s="1" t="s">
        <v>939</v>
      </c>
      <c r="C46" s="3" t="s">
        <v>385</v>
      </c>
      <c r="D46" s="31" t="s">
        <v>41</v>
      </c>
      <c r="E46" s="124">
        <v>0.22</v>
      </c>
      <c r="F46" s="1"/>
      <c r="G46" s="9"/>
      <c r="H46" s="9"/>
      <c r="I46" s="12"/>
      <c r="J46" s="12"/>
      <c r="K46" s="12"/>
      <c r="L46" s="124">
        <v>0.21</v>
      </c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7"/>
      <c r="Y46" s="124">
        <v>0.21</v>
      </c>
      <c r="Z46" s="124">
        <v>0.21</v>
      </c>
    </row>
    <row r="47" spans="2:26">
      <c r="B47" s="1" t="s">
        <v>940</v>
      </c>
      <c r="C47" s="3" t="s">
        <v>385</v>
      </c>
      <c r="D47" s="31" t="s">
        <v>47</v>
      </c>
      <c r="E47" s="124">
        <v>0.26</v>
      </c>
      <c r="F47" s="8"/>
      <c r="G47" s="8"/>
      <c r="H47" s="8"/>
      <c r="I47" s="11"/>
      <c r="J47" s="11"/>
      <c r="K47" s="11"/>
      <c r="L47" s="11"/>
      <c r="M47" s="11"/>
      <c r="N47" s="124">
        <v>0.75</v>
      </c>
      <c r="O47" s="11"/>
      <c r="P47" s="11"/>
      <c r="Q47" s="108"/>
      <c r="R47" s="124">
        <v>0.26</v>
      </c>
      <c r="S47" s="124">
        <v>0.26</v>
      </c>
      <c r="T47" s="12"/>
      <c r="U47" s="12"/>
      <c r="V47" s="124">
        <v>0.52</v>
      </c>
      <c r="W47" s="12"/>
      <c r="X47" s="124">
        <v>0.26</v>
      </c>
      <c r="Y47" s="127"/>
      <c r="Z47" s="124">
        <v>0.26</v>
      </c>
    </row>
    <row r="48" spans="2:26">
      <c r="B48" s="1" t="s">
        <v>941</v>
      </c>
      <c r="C48" s="3" t="s">
        <v>385</v>
      </c>
      <c r="D48" s="31" t="s">
        <v>47</v>
      </c>
      <c r="E48" s="124">
        <v>0.32</v>
      </c>
      <c r="F48" s="8"/>
      <c r="G48" s="8"/>
      <c r="H48" s="8"/>
      <c r="I48" s="11"/>
      <c r="J48" s="11"/>
      <c r="K48" s="11"/>
      <c r="L48" s="11"/>
      <c r="M48" s="124">
        <v>0.32</v>
      </c>
      <c r="N48" s="11"/>
      <c r="O48" s="11"/>
      <c r="P48" s="11"/>
      <c r="Q48" s="11"/>
      <c r="R48" s="12"/>
      <c r="S48" s="12"/>
      <c r="T48" s="12"/>
      <c r="U48" s="124">
        <v>0.32</v>
      </c>
      <c r="V48" s="12"/>
      <c r="W48" s="12"/>
      <c r="X48" s="127"/>
      <c r="Y48" s="127"/>
      <c r="Z48" s="127"/>
    </row>
    <row r="49" spans="2:26">
      <c r="B49" s="1" t="s">
        <v>942</v>
      </c>
      <c r="C49" s="3" t="s">
        <v>385</v>
      </c>
      <c r="D49" s="31" t="s">
        <v>47</v>
      </c>
      <c r="E49" s="124">
        <v>0.2</v>
      </c>
      <c r="F49" s="8"/>
      <c r="G49" s="8"/>
      <c r="H49" s="8"/>
      <c r="I49" s="11"/>
      <c r="J49" s="11"/>
      <c r="K49" s="11"/>
      <c r="L49" s="124">
        <v>0.2</v>
      </c>
      <c r="M49" s="11"/>
      <c r="N49" s="11"/>
      <c r="O49" s="11"/>
      <c r="P49" s="11"/>
      <c r="Q49" s="11"/>
      <c r="R49" s="12"/>
      <c r="S49" s="12"/>
      <c r="T49" s="12"/>
      <c r="U49" s="12"/>
      <c r="V49" s="12"/>
      <c r="W49" s="12"/>
      <c r="X49" s="127"/>
      <c r="Y49" s="124">
        <v>0.1</v>
      </c>
      <c r="Z49" s="127"/>
    </row>
    <row r="50" spans="2:26">
      <c r="B50" s="1" t="s">
        <v>943</v>
      </c>
      <c r="C50" s="3" t="s">
        <v>385</v>
      </c>
      <c r="D50" s="31" t="s">
        <v>47</v>
      </c>
      <c r="E50" s="124">
        <v>0.2</v>
      </c>
      <c r="F50" s="8"/>
      <c r="G50" s="8"/>
      <c r="H50" s="8"/>
      <c r="I50" s="11"/>
      <c r="J50" s="11"/>
      <c r="K50" s="11"/>
      <c r="L50" s="124">
        <v>0.2</v>
      </c>
      <c r="M50" s="11"/>
      <c r="N50" s="11"/>
      <c r="O50" s="11"/>
      <c r="P50" s="11"/>
      <c r="Q50" s="11"/>
      <c r="R50" s="12"/>
      <c r="S50" s="12"/>
      <c r="T50" s="12"/>
      <c r="U50" s="12"/>
      <c r="V50" s="12"/>
      <c r="W50" s="12"/>
      <c r="X50" s="127"/>
      <c r="Y50" s="127"/>
      <c r="Z50" s="127"/>
    </row>
    <row r="51" spans="2:26">
      <c r="B51" s="1" t="s">
        <v>944</v>
      </c>
      <c r="C51" s="3" t="s">
        <v>385</v>
      </c>
      <c r="D51" s="31" t="s">
        <v>47</v>
      </c>
      <c r="E51" s="126">
        <v>0.18</v>
      </c>
      <c r="F51" s="1"/>
      <c r="G51" s="1"/>
      <c r="H51" s="1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43"/>
      <c r="Y51" s="43"/>
      <c r="Z51" s="43"/>
    </row>
    <row r="52" spans="2:26">
      <c r="B52" s="1" t="s">
        <v>945</v>
      </c>
      <c r="C52" s="3" t="s">
        <v>484</v>
      </c>
      <c r="D52" s="31" t="s">
        <v>45</v>
      </c>
      <c r="E52" s="124">
        <v>0.43</v>
      </c>
      <c r="F52" s="1"/>
      <c r="G52" s="9"/>
      <c r="H52" s="9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7"/>
      <c r="Y52" s="124">
        <v>0.08</v>
      </c>
      <c r="Z52" s="127"/>
    </row>
    <row r="53" spans="2:26">
      <c r="B53" s="112" t="s">
        <v>858</v>
      </c>
      <c r="C53" s="112"/>
      <c r="D53" s="113"/>
      <c r="E53" s="115"/>
      <c r="F53" s="25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7"/>
      <c r="Y53" s="127"/>
      <c r="Z53" s="127"/>
    </row>
    <row r="54" spans="2:26">
      <c r="B54" s="1" t="s">
        <v>946</v>
      </c>
      <c r="C54" s="3" t="s">
        <v>484</v>
      </c>
      <c r="D54" s="31" t="s">
        <v>45</v>
      </c>
      <c r="E54" s="124">
        <v>0.45</v>
      </c>
      <c r="F54" s="124">
        <v>0.45</v>
      </c>
      <c r="G54" s="124">
        <v>0.45</v>
      </c>
      <c r="H54" s="127"/>
      <c r="I54" s="124">
        <v>0.45</v>
      </c>
      <c r="J54" s="11"/>
      <c r="K54" s="11"/>
      <c r="L54" s="11"/>
      <c r="M54" s="11"/>
      <c r="N54" s="124">
        <v>0.22</v>
      </c>
      <c r="O54" s="124">
        <v>0.45</v>
      </c>
      <c r="P54" s="11"/>
      <c r="Q54" s="124">
        <v>0.45</v>
      </c>
      <c r="R54" s="12"/>
      <c r="S54" s="124">
        <v>0.45</v>
      </c>
      <c r="T54" s="11"/>
      <c r="U54" s="12"/>
      <c r="V54" s="124">
        <v>0.45</v>
      </c>
      <c r="W54" s="124">
        <v>0.45</v>
      </c>
      <c r="X54" s="126">
        <v>0.3</v>
      </c>
      <c r="Y54" s="127"/>
      <c r="Z54" s="127"/>
    </row>
    <row r="55" spans="2:26">
      <c r="B55" s="1" t="s">
        <v>947</v>
      </c>
      <c r="C55" s="3" t="s">
        <v>484</v>
      </c>
      <c r="D55" s="31" t="s">
        <v>45</v>
      </c>
      <c r="E55" s="124">
        <v>0.45</v>
      </c>
      <c r="F55" s="11"/>
      <c r="G55" s="11"/>
      <c r="H55" s="127"/>
      <c r="I55" s="11"/>
      <c r="J55" s="11"/>
      <c r="K55" s="11"/>
      <c r="L55" s="11"/>
      <c r="M55" s="11"/>
      <c r="N55" s="11"/>
      <c r="O55" s="11"/>
      <c r="P55" s="11"/>
      <c r="Q55" s="11"/>
      <c r="R55" s="12"/>
      <c r="S55" s="11"/>
      <c r="T55" s="11"/>
      <c r="U55" s="12"/>
      <c r="V55" s="11"/>
      <c r="W55" s="11"/>
      <c r="X55" s="127"/>
      <c r="Y55" s="127"/>
      <c r="Z55" s="127"/>
    </row>
    <row r="56" spans="2:26">
      <c r="B56" s="1" t="s">
        <v>948</v>
      </c>
      <c r="C56" s="3" t="s">
        <v>484</v>
      </c>
      <c r="D56" s="31" t="s">
        <v>45</v>
      </c>
      <c r="E56" s="124">
        <v>0.45</v>
      </c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2"/>
      <c r="S56" s="11"/>
      <c r="T56" s="124">
        <v>0.45</v>
      </c>
      <c r="U56" s="12"/>
      <c r="V56" s="11"/>
      <c r="W56" s="11"/>
      <c r="X56" s="127"/>
      <c r="Y56" s="127"/>
      <c r="Z56" s="127"/>
    </row>
    <row r="57" spans="2:26">
      <c r="B57" s="1" t="s">
        <v>949</v>
      </c>
      <c r="C57" s="3" t="s">
        <v>484</v>
      </c>
      <c r="D57" s="31" t="s">
        <v>850</v>
      </c>
      <c r="E57" s="124">
        <v>0.95</v>
      </c>
      <c r="F57" s="11"/>
      <c r="G57" s="11"/>
      <c r="H57" s="11"/>
      <c r="I57" s="11"/>
      <c r="J57" s="124">
        <v>0.95</v>
      </c>
      <c r="K57" s="11"/>
      <c r="L57" s="11"/>
      <c r="M57" s="11"/>
      <c r="N57" s="11"/>
      <c r="O57" s="11"/>
      <c r="P57" s="11"/>
      <c r="Q57" s="11"/>
      <c r="R57" s="12"/>
      <c r="S57" s="12"/>
      <c r="T57" s="12"/>
      <c r="U57" s="124">
        <v>0.95</v>
      </c>
      <c r="V57" s="12"/>
      <c r="W57" s="12"/>
      <c r="X57" s="127"/>
      <c r="Y57" s="127"/>
      <c r="Z57" s="124">
        <v>0.24</v>
      </c>
    </row>
    <row r="58" spans="2:26">
      <c r="B58" s="1" t="s">
        <v>950</v>
      </c>
      <c r="C58" s="3" t="s">
        <v>484</v>
      </c>
      <c r="D58" s="31" t="s">
        <v>45</v>
      </c>
      <c r="E58" s="124">
        <v>0.69</v>
      </c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43"/>
      <c r="Y58" s="43"/>
      <c r="Z58" s="43"/>
    </row>
    <row r="59" spans="2:26">
      <c r="B59" s="1" t="s">
        <v>951</v>
      </c>
      <c r="C59" s="3" t="s">
        <v>905</v>
      </c>
      <c r="D59" s="31" t="s">
        <v>851</v>
      </c>
      <c r="E59" s="124">
        <v>1.62</v>
      </c>
      <c r="F59" s="25"/>
      <c r="G59" s="12"/>
      <c r="H59" s="12"/>
      <c r="I59" s="12"/>
      <c r="J59" s="12"/>
      <c r="K59" s="12"/>
      <c r="L59" s="12"/>
      <c r="M59" s="12"/>
      <c r="N59" s="12"/>
      <c r="O59" s="12"/>
      <c r="P59" s="124">
        <v>1.62</v>
      </c>
      <c r="Q59" s="12"/>
      <c r="R59" s="124">
        <v>1.62</v>
      </c>
      <c r="S59" s="12"/>
      <c r="T59" s="12"/>
      <c r="U59" s="12"/>
      <c r="V59" s="12"/>
      <c r="W59" s="12"/>
      <c r="X59" s="127"/>
      <c r="Y59" s="127"/>
      <c r="Z59" s="127"/>
    </row>
    <row r="60" spans="2:26">
      <c r="B60" s="1" t="s">
        <v>79</v>
      </c>
      <c r="C60" s="3" t="s">
        <v>484</v>
      </c>
      <c r="D60" s="31" t="s">
        <v>45</v>
      </c>
      <c r="E60" s="124">
        <v>0.3</v>
      </c>
      <c r="F60" s="25"/>
      <c r="G60" s="12"/>
      <c r="H60" s="12"/>
      <c r="I60" s="12"/>
      <c r="J60" s="12"/>
      <c r="K60" s="12"/>
      <c r="L60" s="12"/>
      <c r="M60" s="12"/>
      <c r="N60" s="12"/>
      <c r="O60" s="12"/>
      <c r="P60" s="124">
        <v>0.3</v>
      </c>
      <c r="Q60" s="12"/>
      <c r="R60" s="124">
        <v>0.3</v>
      </c>
      <c r="S60" s="12"/>
      <c r="T60" s="12"/>
      <c r="U60" s="12"/>
      <c r="V60" s="12"/>
      <c r="W60" s="12"/>
      <c r="X60" s="126">
        <v>0.1</v>
      </c>
      <c r="Y60" s="127"/>
      <c r="Z60" s="127"/>
    </row>
    <row r="61" spans="2:26">
      <c r="B61" s="1" t="s">
        <v>952</v>
      </c>
      <c r="C61" s="3" t="s">
        <v>908</v>
      </c>
      <c r="D61" s="31" t="s">
        <v>80</v>
      </c>
      <c r="E61" s="124">
        <v>3.48</v>
      </c>
      <c r="F61" s="25"/>
      <c r="G61" s="12"/>
      <c r="H61" s="124">
        <v>3.48</v>
      </c>
      <c r="I61" s="12"/>
      <c r="J61" s="12"/>
      <c r="K61" s="12"/>
      <c r="L61" s="12"/>
      <c r="M61" s="12"/>
      <c r="N61" s="124">
        <v>3.48</v>
      </c>
      <c r="O61" s="12"/>
      <c r="P61" s="12"/>
      <c r="Q61" s="108"/>
      <c r="R61" s="12"/>
      <c r="S61" s="12"/>
      <c r="T61" s="12"/>
      <c r="U61" s="12"/>
      <c r="V61" s="12"/>
      <c r="W61" s="12"/>
      <c r="X61" s="124">
        <v>3.48</v>
      </c>
      <c r="Y61" s="127"/>
      <c r="Z61" s="127"/>
    </row>
    <row r="62" spans="2:26">
      <c r="B62" s="1" t="s">
        <v>953</v>
      </c>
      <c r="C62" s="3" t="s">
        <v>908</v>
      </c>
      <c r="D62" s="31" t="s">
        <v>80</v>
      </c>
      <c r="E62" s="124">
        <v>3.48</v>
      </c>
      <c r="F62" s="25"/>
      <c r="G62" s="12"/>
      <c r="H62" s="12"/>
      <c r="I62" s="12"/>
      <c r="J62" s="12"/>
      <c r="K62" s="12"/>
      <c r="L62" s="12"/>
      <c r="M62" s="124">
        <v>3.48</v>
      </c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7"/>
      <c r="Y62" s="127"/>
      <c r="Z62" s="127"/>
    </row>
    <row r="63" spans="2:26">
      <c r="B63" s="1" t="s">
        <v>954</v>
      </c>
      <c r="C63" s="3" t="s">
        <v>908</v>
      </c>
      <c r="D63" s="31" t="s">
        <v>80</v>
      </c>
      <c r="E63" s="124">
        <v>3.48</v>
      </c>
      <c r="F63" s="25"/>
      <c r="G63" s="12"/>
      <c r="H63" s="12"/>
      <c r="I63" s="12"/>
      <c r="J63" s="12"/>
      <c r="K63" s="12"/>
      <c r="L63" s="124">
        <v>3.48</v>
      </c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7"/>
      <c r="Y63" s="127"/>
      <c r="Z63" s="127"/>
    </row>
    <row r="64" spans="2:26">
      <c r="B64" s="1" t="s">
        <v>955</v>
      </c>
      <c r="C64" s="3" t="s">
        <v>908</v>
      </c>
      <c r="D64" s="31" t="s">
        <v>80</v>
      </c>
      <c r="E64" s="124">
        <v>3.48</v>
      </c>
      <c r="F64" s="25"/>
      <c r="G64" s="12"/>
      <c r="H64" s="12"/>
      <c r="I64" s="12"/>
      <c r="J64" s="12"/>
      <c r="K64" s="124">
        <v>3.48</v>
      </c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7"/>
      <c r="Y64" s="127"/>
      <c r="Z64" s="127"/>
    </row>
    <row r="65" spans="2:26">
      <c r="B65" s="1" t="s">
        <v>956</v>
      </c>
      <c r="C65" s="3" t="s">
        <v>909</v>
      </c>
      <c r="D65" s="31" t="s">
        <v>80</v>
      </c>
      <c r="E65" s="124">
        <v>2.35</v>
      </c>
      <c r="F65" s="25"/>
      <c r="G65" s="12"/>
      <c r="H65" s="12"/>
      <c r="I65" s="124">
        <v>2.35</v>
      </c>
      <c r="J65" s="124">
        <v>2.35</v>
      </c>
      <c r="K65" s="12"/>
      <c r="L65" s="124">
        <v>2.35</v>
      </c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7"/>
      <c r="Y65" s="124">
        <v>2.35</v>
      </c>
      <c r="Z65" s="127"/>
    </row>
    <row r="66" spans="2:26">
      <c r="B66" s="1" t="s">
        <v>957</v>
      </c>
      <c r="C66" s="3" t="s">
        <v>909</v>
      </c>
      <c r="D66" s="31" t="s">
        <v>80</v>
      </c>
      <c r="E66" s="124">
        <v>2.35</v>
      </c>
      <c r="F66" s="25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7"/>
      <c r="Y66" s="127"/>
      <c r="Z66" s="124">
        <v>2.35</v>
      </c>
    </row>
    <row r="67" spans="2:26">
      <c r="B67" s="1" t="s">
        <v>958</v>
      </c>
      <c r="C67" s="3" t="s">
        <v>905</v>
      </c>
      <c r="D67" s="31" t="s">
        <v>81</v>
      </c>
      <c r="E67" s="124">
        <v>1.56</v>
      </c>
      <c r="F67" s="1"/>
      <c r="G67" s="9"/>
      <c r="H67" s="9"/>
      <c r="I67" s="12"/>
      <c r="J67" s="12"/>
      <c r="K67" s="12"/>
      <c r="L67" s="12"/>
      <c r="M67" s="12"/>
      <c r="N67" s="12"/>
      <c r="O67" s="124">
        <v>1.56</v>
      </c>
      <c r="P67" s="12"/>
      <c r="Q67" s="12"/>
      <c r="R67" s="12"/>
      <c r="S67" s="12"/>
      <c r="T67" s="12"/>
      <c r="U67" s="12"/>
      <c r="V67" s="12"/>
      <c r="W67" s="12"/>
      <c r="X67" s="127"/>
      <c r="Y67" s="127"/>
      <c r="Z67" s="127"/>
    </row>
    <row r="68" spans="2:26">
      <c r="B68" s="112" t="s">
        <v>873</v>
      </c>
      <c r="C68" s="140"/>
      <c r="D68" s="113"/>
      <c r="E68" s="115"/>
      <c r="F68" s="25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7"/>
      <c r="Y68" s="127"/>
      <c r="Z68" s="127"/>
    </row>
    <row r="69" spans="2:26">
      <c r="B69" s="1" t="s">
        <v>959</v>
      </c>
      <c r="C69" s="3" t="s">
        <v>484</v>
      </c>
      <c r="D69" s="31" t="s">
        <v>43</v>
      </c>
      <c r="E69" s="124">
        <v>0.09</v>
      </c>
      <c r="F69" s="124">
        <v>0.09</v>
      </c>
      <c r="G69" s="124">
        <v>0.09</v>
      </c>
      <c r="H69" s="108"/>
      <c r="I69" s="11"/>
      <c r="J69" s="11"/>
      <c r="K69" s="11"/>
      <c r="L69" s="11"/>
      <c r="M69" s="11"/>
      <c r="N69" s="11"/>
      <c r="O69" s="11"/>
      <c r="P69" s="124">
        <v>0.09</v>
      </c>
      <c r="Q69" s="11"/>
      <c r="R69" s="124">
        <v>0.09</v>
      </c>
      <c r="S69" s="124">
        <v>0.09</v>
      </c>
      <c r="T69" s="12"/>
      <c r="U69" s="12"/>
      <c r="V69" s="12"/>
      <c r="W69" s="12"/>
      <c r="X69" s="124">
        <v>0.09</v>
      </c>
      <c r="Y69" s="127"/>
      <c r="Z69" s="127"/>
    </row>
    <row r="70" spans="2:26">
      <c r="B70" s="1" t="s">
        <v>960</v>
      </c>
      <c r="C70" s="3" t="s">
        <v>484</v>
      </c>
      <c r="D70" s="31" t="s">
        <v>43</v>
      </c>
      <c r="E70" s="124">
        <v>0.08</v>
      </c>
      <c r="F70" s="11"/>
      <c r="G70" s="11"/>
      <c r="H70" s="11"/>
      <c r="I70" s="124">
        <v>0.08</v>
      </c>
      <c r="J70" s="11"/>
      <c r="K70" s="11"/>
      <c r="L70" s="11"/>
      <c r="M70" s="124">
        <v>0.08</v>
      </c>
      <c r="N70" s="11"/>
      <c r="O70" s="124">
        <v>0.08</v>
      </c>
      <c r="P70" s="11"/>
      <c r="Q70" s="124">
        <v>0.08</v>
      </c>
      <c r="R70" s="12"/>
      <c r="S70" s="12"/>
      <c r="T70" s="12"/>
      <c r="U70" s="124">
        <v>0.08</v>
      </c>
      <c r="V70" s="12"/>
      <c r="W70" s="12"/>
      <c r="X70" s="127"/>
      <c r="Y70" s="127"/>
      <c r="Z70" s="127"/>
    </row>
    <row r="71" spans="2:26">
      <c r="B71" s="1" t="s">
        <v>961</v>
      </c>
      <c r="C71" s="3" t="s">
        <v>484</v>
      </c>
      <c r="D71" s="31" t="s">
        <v>43</v>
      </c>
      <c r="E71" s="124">
        <v>0.08</v>
      </c>
      <c r="F71" s="25"/>
      <c r="G71" s="25"/>
      <c r="H71" s="25"/>
      <c r="I71" s="25"/>
      <c r="J71" s="25"/>
      <c r="K71" s="25"/>
      <c r="L71" s="25"/>
      <c r="M71" s="25"/>
      <c r="N71" s="124">
        <v>0.08</v>
      </c>
      <c r="O71" s="25"/>
      <c r="P71" s="25"/>
      <c r="Q71" s="108"/>
      <c r="R71" s="25"/>
      <c r="S71" s="25"/>
      <c r="T71" s="25"/>
      <c r="U71" s="25"/>
      <c r="V71" s="124">
        <v>0.08</v>
      </c>
      <c r="W71" s="25"/>
      <c r="X71" s="43"/>
      <c r="Y71" s="43"/>
      <c r="Z71" s="43"/>
    </row>
    <row r="72" spans="2:26">
      <c r="B72" s="1" t="s">
        <v>962</v>
      </c>
      <c r="C72" s="3" t="s">
        <v>484</v>
      </c>
      <c r="D72" s="31" t="s">
        <v>43</v>
      </c>
      <c r="E72" s="124">
        <v>0.08</v>
      </c>
      <c r="F72" s="1"/>
      <c r="G72" s="1"/>
      <c r="H72" s="1"/>
      <c r="I72" s="25"/>
      <c r="J72" s="25"/>
      <c r="K72" s="124">
        <v>0.08</v>
      </c>
      <c r="L72" s="25"/>
      <c r="M72" s="25"/>
      <c r="N72" s="25"/>
      <c r="O72" s="25"/>
      <c r="P72" s="25"/>
      <c r="Q72" s="25"/>
      <c r="R72" s="25"/>
      <c r="S72" s="25"/>
      <c r="T72" s="124">
        <v>0.08</v>
      </c>
      <c r="U72" s="25"/>
      <c r="V72" s="25"/>
      <c r="W72" s="25"/>
      <c r="X72" s="43"/>
      <c r="Y72" s="43"/>
      <c r="Z72" s="43"/>
    </row>
    <row r="73" spans="2:26">
      <c r="B73" s="1" t="s">
        <v>28</v>
      </c>
      <c r="C73" s="3" t="s">
        <v>484</v>
      </c>
      <c r="D73" s="31" t="s">
        <v>43</v>
      </c>
      <c r="E73" s="124">
        <v>0.1</v>
      </c>
      <c r="F73" s="8"/>
      <c r="G73" s="8"/>
      <c r="H73" s="124">
        <v>0.1</v>
      </c>
      <c r="I73" s="11"/>
      <c r="J73" s="124">
        <v>0.1</v>
      </c>
      <c r="K73" s="11"/>
      <c r="L73" s="124">
        <v>0.1</v>
      </c>
      <c r="M73" s="11"/>
      <c r="N73" s="11"/>
      <c r="O73" s="11"/>
      <c r="P73" s="11"/>
      <c r="Q73" s="11"/>
      <c r="R73" s="12"/>
      <c r="S73" s="12"/>
      <c r="T73" s="12"/>
      <c r="U73" s="12"/>
      <c r="V73" s="12"/>
      <c r="W73" s="124">
        <v>0.1</v>
      </c>
      <c r="X73" s="127"/>
      <c r="Y73" s="127"/>
      <c r="Z73" s="127"/>
    </row>
    <row r="74" spans="2:26">
      <c r="B74" s="1" t="s">
        <v>23</v>
      </c>
      <c r="C74" s="3" t="s">
        <v>397</v>
      </c>
      <c r="D74" s="31" t="s">
        <v>54</v>
      </c>
      <c r="E74" s="124">
        <v>0.06</v>
      </c>
      <c r="F74" s="1"/>
      <c r="G74" s="9"/>
      <c r="H74" s="9"/>
      <c r="I74" s="12"/>
      <c r="J74" s="12"/>
      <c r="K74" s="124">
        <v>0.05</v>
      </c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7"/>
      <c r="Y74" s="127"/>
      <c r="Z74" s="127"/>
    </row>
    <row r="75" spans="2:26">
      <c r="B75" s="1" t="s">
        <v>963</v>
      </c>
      <c r="C75" s="3" t="s">
        <v>55</v>
      </c>
      <c r="D75" s="31" t="s">
        <v>41</v>
      </c>
      <c r="E75" s="124">
        <v>0.04</v>
      </c>
      <c r="F75" s="124">
        <v>0.04</v>
      </c>
      <c r="G75" s="124">
        <v>0.04</v>
      </c>
      <c r="H75" s="12"/>
      <c r="I75" s="124">
        <v>0.04</v>
      </c>
      <c r="J75" s="12"/>
      <c r="K75" s="124">
        <v>0.04</v>
      </c>
      <c r="L75" s="12"/>
      <c r="M75" s="12"/>
      <c r="N75" s="124">
        <v>0.04</v>
      </c>
      <c r="O75" s="12"/>
      <c r="P75" s="124">
        <v>0.04</v>
      </c>
      <c r="Q75" s="124">
        <v>0.04</v>
      </c>
      <c r="R75" s="12"/>
      <c r="S75" s="124">
        <v>0.04</v>
      </c>
      <c r="T75" s="12"/>
      <c r="U75" s="12"/>
      <c r="V75" s="12"/>
      <c r="W75" s="12"/>
      <c r="X75" s="127"/>
      <c r="Y75" s="127"/>
      <c r="Z75" s="127"/>
    </row>
    <row r="76" spans="2:26">
      <c r="B76" s="1" t="s">
        <v>964</v>
      </c>
      <c r="C76" s="3" t="s">
        <v>385</v>
      </c>
      <c r="D76" s="31" t="s">
        <v>41</v>
      </c>
      <c r="E76" s="124">
        <v>0.3</v>
      </c>
      <c r="F76" s="8"/>
      <c r="G76" s="8"/>
      <c r="H76" s="124">
        <v>0.3</v>
      </c>
      <c r="I76" s="11"/>
      <c r="J76" s="124">
        <v>0.3</v>
      </c>
      <c r="K76" s="11"/>
      <c r="L76" s="124">
        <v>0.3</v>
      </c>
      <c r="M76" s="124">
        <v>0.3</v>
      </c>
      <c r="N76" s="11"/>
      <c r="O76" s="124">
        <v>0.3</v>
      </c>
      <c r="P76" s="11"/>
      <c r="Q76" s="11"/>
      <c r="R76" s="124">
        <v>0.3</v>
      </c>
      <c r="S76" s="12"/>
      <c r="T76" s="12"/>
      <c r="U76" s="12"/>
      <c r="V76" s="12"/>
      <c r="W76" s="12"/>
      <c r="X76" s="127"/>
      <c r="Y76" s="124">
        <v>0.3</v>
      </c>
      <c r="Z76" s="127"/>
    </row>
    <row r="77" spans="2:26">
      <c r="B77" s="112" t="s">
        <v>866</v>
      </c>
      <c r="C77" s="140"/>
      <c r="D77" s="113"/>
      <c r="E77" s="115"/>
      <c r="F77" s="25"/>
      <c r="G77" s="12"/>
      <c r="H77" s="12"/>
      <c r="I77" s="12"/>
      <c r="J77" s="12"/>
      <c r="K77" s="108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7"/>
      <c r="Y77" s="127"/>
      <c r="Z77" s="127"/>
    </row>
    <row r="78" spans="2:26">
      <c r="B78" s="1" t="s">
        <v>965</v>
      </c>
      <c r="C78" s="3" t="s">
        <v>484</v>
      </c>
      <c r="D78" s="31" t="s">
        <v>44</v>
      </c>
      <c r="E78" s="124">
        <v>0.05</v>
      </c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2"/>
      <c r="S78" s="12"/>
      <c r="T78" s="12"/>
      <c r="U78" s="12"/>
      <c r="V78" s="12"/>
      <c r="W78" s="12"/>
      <c r="X78" s="127"/>
      <c r="Y78" s="127"/>
      <c r="Z78" s="127"/>
    </row>
    <row r="79" spans="2:26">
      <c r="B79" s="1" t="s">
        <v>966</v>
      </c>
      <c r="C79" s="3" t="s">
        <v>484</v>
      </c>
      <c r="D79" s="31" t="s">
        <v>44</v>
      </c>
      <c r="E79" s="124">
        <v>0.05</v>
      </c>
      <c r="F79" s="8"/>
      <c r="G79" s="8"/>
      <c r="H79" s="8"/>
      <c r="I79" s="11"/>
      <c r="J79" s="11"/>
      <c r="K79" s="11"/>
      <c r="L79" s="11"/>
      <c r="M79" s="11"/>
      <c r="N79" s="11"/>
      <c r="O79" s="11"/>
      <c r="P79" s="11"/>
      <c r="Q79" s="11"/>
      <c r="R79" s="12"/>
      <c r="S79" s="12"/>
      <c r="T79" s="12"/>
      <c r="U79" s="12"/>
      <c r="V79" s="12"/>
      <c r="W79" s="12"/>
      <c r="X79" s="127"/>
      <c r="Y79" s="127"/>
      <c r="Z79" s="127"/>
    </row>
    <row r="80" spans="2:26">
      <c r="B80" s="1" t="s">
        <v>967</v>
      </c>
      <c r="C80" s="3" t="s">
        <v>484</v>
      </c>
      <c r="D80" s="31" t="s">
        <v>44</v>
      </c>
      <c r="E80" s="124">
        <v>0.05</v>
      </c>
      <c r="F80" s="8"/>
      <c r="G80" s="8"/>
      <c r="H80" s="8"/>
      <c r="I80" s="11"/>
      <c r="J80" s="11"/>
      <c r="K80" s="124">
        <v>0.05</v>
      </c>
      <c r="L80" s="11"/>
      <c r="M80" s="11"/>
      <c r="N80" s="11"/>
      <c r="O80" s="11"/>
      <c r="P80" s="11"/>
      <c r="Q80" s="11"/>
      <c r="R80" s="12"/>
      <c r="S80" s="12"/>
      <c r="T80" s="124">
        <v>0.05</v>
      </c>
      <c r="U80" s="12"/>
      <c r="V80" s="12"/>
      <c r="W80" s="12"/>
      <c r="X80" s="127"/>
      <c r="Y80" s="127"/>
      <c r="Z80" s="127"/>
    </row>
    <row r="81" spans="2:26">
      <c r="B81" s="1" t="s">
        <v>968</v>
      </c>
      <c r="C81" s="3" t="s">
        <v>484</v>
      </c>
      <c r="D81" s="31" t="s">
        <v>44</v>
      </c>
      <c r="E81" s="124">
        <v>0.09</v>
      </c>
      <c r="F81" s="124">
        <v>0.09</v>
      </c>
      <c r="G81" s="124">
        <v>0.09</v>
      </c>
      <c r="H81" s="124">
        <v>0.09</v>
      </c>
      <c r="I81" s="11"/>
      <c r="J81" s="11"/>
      <c r="K81" s="11"/>
      <c r="L81" s="11"/>
      <c r="M81" s="11"/>
      <c r="N81" s="124">
        <v>0.09</v>
      </c>
      <c r="O81" s="11"/>
      <c r="P81" s="124">
        <v>0.09</v>
      </c>
      <c r="Q81" s="108"/>
      <c r="R81" s="124">
        <v>0.09</v>
      </c>
      <c r="S81" s="124">
        <v>0.09</v>
      </c>
      <c r="T81" s="12"/>
      <c r="U81" s="12"/>
      <c r="V81" s="12"/>
      <c r="W81" s="12"/>
      <c r="X81" s="124">
        <v>0.09</v>
      </c>
      <c r="Y81" s="127"/>
      <c r="Z81" s="127"/>
    </row>
    <row r="82" spans="2:26">
      <c r="B82" s="1" t="s">
        <v>969</v>
      </c>
      <c r="C82" s="3" t="s">
        <v>484</v>
      </c>
      <c r="D82" s="31" t="s">
        <v>44</v>
      </c>
      <c r="E82" s="124">
        <v>0.08</v>
      </c>
      <c r="F82" s="1"/>
      <c r="G82" s="1"/>
      <c r="H82" s="1"/>
      <c r="I82" s="124">
        <v>0.09</v>
      </c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43"/>
      <c r="Y82" s="43"/>
      <c r="Z82" s="43"/>
    </row>
    <row r="83" spans="2:26">
      <c r="B83" s="1" t="s">
        <v>970</v>
      </c>
      <c r="C83" s="3" t="s">
        <v>484</v>
      </c>
      <c r="D83" s="31" t="s">
        <v>44</v>
      </c>
      <c r="E83" s="124">
        <v>0.08</v>
      </c>
      <c r="F83" s="1"/>
      <c r="G83" s="1"/>
      <c r="H83" s="1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124">
        <v>0.09</v>
      </c>
      <c r="W83" s="25"/>
      <c r="X83" s="43"/>
      <c r="Y83" s="43"/>
      <c r="Z83" s="43"/>
    </row>
    <row r="84" spans="2:26">
      <c r="B84" s="1" t="s">
        <v>971</v>
      </c>
      <c r="C84" s="3" t="s">
        <v>484</v>
      </c>
      <c r="D84" s="31" t="s">
        <v>44</v>
      </c>
      <c r="E84" s="124">
        <v>0.08</v>
      </c>
      <c r="F84" s="1"/>
      <c r="G84" s="1"/>
      <c r="H84" s="1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43"/>
      <c r="Y84" s="43"/>
      <c r="Z84" s="43"/>
    </row>
    <row r="85" spans="2:26">
      <c r="B85" s="1" t="s">
        <v>972</v>
      </c>
      <c r="C85" s="3" t="s">
        <v>484</v>
      </c>
      <c r="D85" s="31" t="s">
        <v>44</v>
      </c>
      <c r="E85" s="124">
        <v>0.06</v>
      </c>
      <c r="F85" s="8"/>
      <c r="G85" s="8"/>
      <c r="H85" s="8"/>
      <c r="I85" s="11"/>
      <c r="J85" s="11"/>
      <c r="K85" s="11"/>
      <c r="L85" s="11"/>
      <c r="M85" s="11"/>
      <c r="N85" s="11"/>
      <c r="O85" s="124">
        <v>0.06</v>
      </c>
      <c r="P85" s="11"/>
      <c r="Q85" s="11"/>
      <c r="R85" s="12"/>
      <c r="S85" s="12"/>
      <c r="T85" s="12"/>
      <c r="U85" s="12"/>
      <c r="V85" s="12"/>
      <c r="W85" s="12"/>
      <c r="X85" s="127"/>
      <c r="Y85" s="127"/>
      <c r="Z85" s="127"/>
    </row>
    <row r="86" spans="2:26">
      <c r="B86" s="1" t="s">
        <v>973</v>
      </c>
      <c r="C86" s="3" t="s">
        <v>484</v>
      </c>
      <c r="D86" s="31" t="s">
        <v>44</v>
      </c>
      <c r="E86" s="126">
        <v>0.12</v>
      </c>
      <c r="F86" s="1"/>
      <c r="G86" s="1"/>
      <c r="H86" s="1"/>
      <c r="I86" s="25"/>
      <c r="J86" s="25"/>
      <c r="K86" s="25"/>
      <c r="L86" s="25"/>
      <c r="M86" s="25"/>
      <c r="N86" s="25"/>
      <c r="O86" s="25"/>
      <c r="P86" s="25"/>
      <c r="Q86" s="126">
        <v>0.12</v>
      </c>
      <c r="R86" s="25"/>
      <c r="S86" s="25"/>
      <c r="T86" s="25"/>
      <c r="U86" s="25"/>
      <c r="V86" s="25"/>
      <c r="W86" s="25"/>
      <c r="X86" s="43"/>
      <c r="Y86" s="43"/>
      <c r="Z86" s="43"/>
    </row>
    <row r="87" spans="2:26">
      <c r="B87" s="1" t="s">
        <v>974</v>
      </c>
      <c r="C87" s="3" t="s">
        <v>484</v>
      </c>
      <c r="D87" s="31" t="s">
        <v>44</v>
      </c>
      <c r="E87" s="124">
        <v>0.11</v>
      </c>
      <c r="F87" s="8"/>
      <c r="G87" s="8"/>
      <c r="H87" s="8"/>
      <c r="I87" s="11"/>
      <c r="J87" s="11"/>
      <c r="K87" s="11"/>
      <c r="L87" s="11"/>
      <c r="M87" s="11"/>
      <c r="N87" s="11"/>
      <c r="O87" s="11"/>
      <c r="P87" s="11"/>
      <c r="Q87" s="11"/>
      <c r="R87" s="12"/>
      <c r="S87" s="12"/>
      <c r="T87" s="12"/>
      <c r="U87" s="12"/>
      <c r="V87" s="12"/>
      <c r="W87" s="12"/>
      <c r="X87" s="127"/>
      <c r="Y87" s="127"/>
      <c r="Z87" s="127"/>
    </row>
    <row r="88" spans="2:26">
      <c r="B88" s="112" t="s">
        <v>859</v>
      </c>
      <c r="C88" s="140"/>
      <c r="D88" s="118"/>
      <c r="E88" s="119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43"/>
      <c r="Y88" s="43"/>
      <c r="Z88" s="43"/>
    </row>
    <row r="89" spans="2:26">
      <c r="B89" s="1" t="s">
        <v>975</v>
      </c>
      <c r="C89" s="3" t="s">
        <v>484</v>
      </c>
      <c r="D89" s="31" t="s">
        <v>44</v>
      </c>
      <c r="E89" s="124">
        <v>0.13</v>
      </c>
      <c r="F89" s="8"/>
      <c r="G89" s="8"/>
      <c r="H89" s="8"/>
      <c r="I89" s="11"/>
      <c r="J89" s="124">
        <v>0.13</v>
      </c>
      <c r="K89" s="11"/>
      <c r="L89" s="124">
        <v>0.13</v>
      </c>
      <c r="M89" s="11"/>
      <c r="N89" s="11"/>
      <c r="O89" s="124">
        <v>0.13</v>
      </c>
      <c r="P89" s="11"/>
      <c r="Q89" s="11"/>
      <c r="R89" s="12"/>
      <c r="S89" s="12"/>
      <c r="T89" s="12"/>
      <c r="U89" s="12"/>
      <c r="V89" s="12"/>
      <c r="W89" s="124">
        <v>0.13</v>
      </c>
      <c r="X89" s="127"/>
      <c r="Y89" s="127"/>
      <c r="Z89" s="127"/>
    </row>
    <row r="90" spans="2:26">
      <c r="B90" s="1" t="s">
        <v>976</v>
      </c>
      <c r="C90" s="3" t="s">
        <v>484</v>
      </c>
      <c r="D90" s="31" t="s">
        <v>44</v>
      </c>
      <c r="E90" s="124">
        <v>0.22</v>
      </c>
      <c r="F90" s="11"/>
      <c r="G90" s="11"/>
      <c r="H90" s="11"/>
      <c r="I90" s="124">
        <v>0.22</v>
      </c>
      <c r="J90" s="11"/>
      <c r="K90" s="11"/>
      <c r="L90" s="11"/>
      <c r="M90" s="124">
        <v>0.22</v>
      </c>
      <c r="N90" s="11"/>
      <c r="O90" s="11"/>
      <c r="P90" s="11"/>
      <c r="Q90" s="124">
        <v>0.22</v>
      </c>
      <c r="R90" s="12"/>
      <c r="S90" s="12"/>
      <c r="T90" s="124">
        <v>0.22</v>
      </c>
      <c r="U90" s="124">
        <v>0.22</v>
      </c>
      <c r="V90" s="124">
        <v>0.22</v>
      </c>
      <c r="W90" s="12"/>
      <c r="X90" s="124">
        <v>0.22</v>
      </c>
      <c r="Y90" s="127"/>
      <c r="Z90" s="127"/>
    </row>
    <row r="91" spans="2:26">
      <c r="B91" s="1" t="s">
        <v>977</v>
      </c>
      <c r="C91" s="3" t="s">
        <v>484</v>
      </c>
      <c r="D91" s="31" t="s">
        <v>44</v>
      </c>
      <c r="E91" s="124">
        <v>0.1</v>
      </c>
      <c r="F91" s="124">
        <v>0.1</v>
      </c>
      <c r="G91" s="124">
        <v>0.1</v>
      </c>
      <c r="H91" s="124">
        <v>0.1</v>
      </c>
      <c r="I91" s="11"/>
      <c r="J91" s="11"/>
      <c r="K91" s="11"/>
      <c r="L91" s="11"/>
      <c r="M91" s="11"/>
      <c r="N91" s="124">
        <v>0.1</v>
      </c>
      <c r="O91" s="11"/>
      <c r="P91" s="124">
        <v>0.1</v>
      </c>
      <c r="Q91" s="108"/>
      <c r="R91" s="124">
        <v>0.1</v>
      </c>
      <c r="S91" s="12"/>
      <c r="T91" s="12"/>
      <c r="U91" s="12"/>
      <c r="V91" s="12"/>
      <c r="W91" s="12"/>
      <c r="X91" s="127"/>
      <c r="Y91" s="127"/>
      <c r="Z91" s="127"/>
    </row>
    <row r="92" spans="2:26">
      <c r="B92" s="1" t="s">
        <v>978</v>
      </c>
      <c r="C92" s="3" t="s">
        <v>484</v>
      </c>
      <c r="D92" s="31" t="s">
        <v>44</v>
      </c>
      <c r="E92" s="126">
        <v>0.17</v>
      </c>
      <c r="F92" s="1"/>
      <c r="G92" s="9"/>
      <c r="H92" s="9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6">
        <v>0.17</v>
      </c>
      <c r="T92" s="12"/>
      <c r="U92" s="12"/>
      <c r="V92" s="12"/>
      <c r="W92" s="12"/>
      <c r="X92" s="127"/>
      <c r="Y92" s="127"/>
      <c r="Z92" s="127"/>
    </row>
    <row r="93" spans="2:26">
      <c r="B93" s="1" t="s">
        <v>979</v>
      </c>
      <c r="C93" s="3" t="s">
        <v>907</v>
      </c>
      <c r="D93" s="31" t="s">
        <v>52</v>
      </c>
      <c r="E93" s="124">
        <v>0.03</v>
      </c>
      <c r="F93" s="124">
        <v>0.03</v>
      </c>
      <c r="G93" s="124">
        <v>0.03</v>
      </c>
      <c r="H93" s="124">
        <v>0.03</v>
      </c>
      <c r="I93" s="124">
        <v>0.03</v>
      </c>
      <c r="J93" s="124">
        <v>0.03</v>
      </c>
      <c r="K93" s="124">
        <v>0.03</v>
      </c>
      <c r="L93" s="124">
        <v>0.03</v>
      </c>
      <c r="M93" s="124">
        <v>0.03</v>
      </c>
      <c r="N93" s="124">
        <v>0.03</v>
      </c>
      <c r="O93" s="124">
        <v>0.03</v>
      </c>
      <c r="P93" s="124">
        <v>0.03</v>
      </c>
      <c r="Q93" s="124">
        <v>0.03</v>
      </c>
      <c r="R93" s="124">
        <v>0.03</v>
      </c>
      <c r="S93" s="124">
        <v>0.03</v>
      </c>
      <c r="T93" s="12"/>
      <c r="U93" s="12"/>
      <c r="V93" s="12"/>
      <c r="W93" s="12"/>
      <c r="X93" s="127"/>
      <c r="Y93" s="127"/>
      <c r="Z93" s="124">
        <v>0.03</v>
      </c>
    </row>
    <row r="94" spans="2:26">
      <c r="B94" s="112" t="s">
        <v>333</v>
      </c>
      <c r="C94" s="140"/>
      <c r="D94" s="113"/>
      <c r="E94" s="115"/>
      <c r="F94" s="25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7"/>
      <c r="Y94" s="127"/>
      <c r="Z94" s="127"/>
    </row>
    <row r="95" spans="2:26">
      <c r="B95" s="1" t="s">
        <v>1087</v>
      </c>
      <c r="C95" s="3" t="s">
        <v>902</v>
      </c>
      <c r="D95" s="30" t="s">
        <v>860</v>
      </c>
      <c r="E95" s="126">
        <v>0.05</v>
      </c>
      <c r="F95" s="25"/>
      <c r="G95" s="12"/>
      <c r="H95" s="12"/>
      <c r="I95" s="126">
        <v>0.1</v>
      </c>
      <c r="J95" s="126">
        <v>0.1</v>
      </c>
      <c r="K95" s="126">
        <v>0.1</v>
      </c>
      <c r="L95" s="126">
        <v>0.1</v>
      </c>
      <c r="M95" s="126">
        <v>0.1</v>
      </c>
      <c r="N95" s="126">
        <v>0.1</v>
      </c>
      <c r="O95" s="126">
        <v>0.1</v>
      </c>
      <c r="P95" s="126">
        <v>0.1</v>
      </c>
      <c r="Q95" s="126">
        <v>0.05</v>
      </c>
      <c r="R95" s="126">
        <v>0.1</v>
      </c>
      <c r="S95" s="12"/>
      <c r="T95" s="12"/>
      <c r="U95" s="12"/>
      <c r="V95" s="126">
        <v>0.1</v>
      </c>
      <c r="W95" s="126">
        <v>0.1</v>
      </c>
      <c r="X95" s="126">
        <v>0.1</v>
      </c>
      <c r="Y95" s="126">
        <v>0.1</v>
      </c>
      <c r="Z95" s="126">
        <v>0.1</v>
      </c>
    </row>
    <row r="96" spans="2:26">
      <c r="B96" s="135" t="s">
        <v>1096</v>
      </c>
      <c r="C96" s="3" t="s">
        <v>902</v>
      </c>
      <c r="D96" s="30" t="s">
        <v>1085</v>
      </c>
      <c r="E96" s="126">
        <v>1.1299999999999999</v>
      </c>
      <c r="F96" s="25"/>
      <c r="G96" s="12"/>
      <c r="H96" s="126">
        <v>1.1299999999999999</v>
      </c>
      <c r="I96" s="108"/>
      <c r="J96" s="108"/>
      <c r="K96" s="126">
        <v>1.1299999999999999</v>
      </c>
      <c r="L96" s="126">
        <v>1.1299999999999999</v>
      </c>
      <c r="M96" s="126">
        <v>1.1299999999999999</v>
      </c>
      <c r="N96" s="126">
        <v>1.1299999999999999</v>
      </c>
      <c r="O96" s="126">
        <v>1.1299999999999999</v>
      </c>
      <c r="P96" s="108"/>
      <c r="Q96" s="127"/>
      <c r="R96" s="108"/>
      <c r="S96" s="12"/>
      <c r="T96" s="12"/>
      <c r="U96" s="12"/>
      <c r="V96" s="108"/>
      <c r="W96" s="108"/>
      <c r="X96" s="108"/>
      <c r="Y96" s="108"/>
      <c r="Z96" s="108"/>
    </row>
    <row r="97" spans="2:26">
      <c r="B97" s="135" t="s">
        <v>1086</v>
      </c>
      <c r="C97" s="3" t="s">
        <v>902</v>
      </c>
      <c r="D97" s="30" t="s">
        <v>397</v>
      </c>
      <c r="E97" s="126">
        <v>3.7999999999999999E-2</v>
      </c>
      <c r="F97" s="25"/>
      <c r="G97" s="12"/>
      <c r="H97" s="12"/>
      <c r="I97" s="126">
        <v>0.38</v>
      </c>
      <c r="J97" s="126">
        <v>0.38</v>
      </c>
      <c r="K97" s="108"/>
      <c r="L97" s="126">
        <v>0.38</v>
      </c>
      <c r="M97" s="108"/>
      <c r="N97" s="108"/>
      <c r="O97" s="108"/>
      <c r="P97" s="108"/>
      <c r="Q97" s="108"/>
      <c r="R97" s="108"/>
      <c r="S97" s="12"/>
      <c r="T97" s="12"/>
      <c r="U97" s="12"/>
      <c r="V97" s="108"/>
      <c r="W97" s="108"/>
      <c r="X97" s="108"/>
      <c r="Y97" s="126">
        <v>0.38</v>
      </c>
      <c r="Z97" s="126">
        <v>0.38</v>
      </c>
    </row>
    <row r="98" spans="2:26">
      <c r="B98" s="134" t="s">
        <v>1088</v>
      </c>
      <c r="C98" s="140"/>
      <c r="D98" s="140"/>
      <c r="E98" s="140"/>
      <c r="F98" s="25"/>
      <c r="G98" s="12"/>
      <c r="H98" s="12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2"/>
      <c r="T98" s="12"/>
      <c r="U98" s="12"/>
      <c r="V98" s="108"/>
      <c r="W98" s="108"/>
      <c r="X98" s="108"/>
      <c r="Y98" s="108"/>
      <c r="Z98" s="108"/>
    </row>
    <row r="99" spans="2:26">
      <c r="B99" s="1" t="s">
        <v>980</v>
      </c>
      <c r="C99" s="3" t="s">
        <v>903</v>
      </c>
      <c r="D99" s="31" t="s">
        <v>860</v>
      </c>
      <c r="E99" s="124">
        <v>0.17</v>
      </c>
      <c r="F99" s="108"/>
      <c r="G99" s="124">
        <v>0.17</v>
      </c>
      <c r="H99" s="124">
        <v>0.17</v>
      </c>
      <c r="I99" s="12"/>
      <c r="J99" s="12"/>
      <c r="K99" s="12"/>
      <c r="L99" s="12"/>
      <c r="M99" s="12"/>
      <c r="N99" s="12"/>
      <c r="O99" s="124">
        <v>0.17</v>
      </c>
      <c r="P99" s="12"/>
      <c r="Q99" s="12"/>
      <c r="R99" s="124">
        <v>0.17</v>
      </c>
      <c r="S99" s="12"/>
      <c r="T99" s="12"/>
      <c r="U99" s="12"/>
      <c r="V99" s="12"/>
      <c r="W99" s="12"/>
      <c r="X99" s="127"/>
      <c r="Y99" s="127"/>
      <c r="Z99" s="127"/>
    </row>
    <row r="100" spans="2:26">
      <c r="B100" s="260" t="s">
        <v>981</v>
      </c>
      <c r="C100" s="261" t="s">
        <v>902</v>
      </c>
      <c r="D100" s="262" t="s">
        <v>860</v>
      </c>
      <c r="E100" s="263">
        <v>0.28999999999999998</v>
      </c>
      <c r="F100" s="25"/>
      <c r="G100" s="12"/>
      <c r="H100" s="12"/>
      <c r="I100" s="12"/>
      <c r="J100" s="12"/>
      <c r="K100" s="12"/>
      <c r="L100" s="12"/>
      <c r="M100" s="12"/>
      <c r="N100" s="12"/>
      <c r="O100" s="12"/>
      <c r="P100" s="124">
        <v>0.19</v>
      </c>
      <c r="Q100" s="12"/>
      <c r="R100" s="12"/>
      <c r="S100" s="12"/>
      <c r="T100" s="12"/>
      <c r="U100" s="12"/>
      <c r="V100" s="12"/>
      <c r="W100" s="12"/>
      <c r="X100" s="127"/>
      <c r="Y100" s="127"/>
      <c r="Z100" s="127"/>
    </row>
    <row r="101" spans="2:26" ht="18.75">
      <c r="B101" s="270" t="s">
        <v>90</v>
      </c>
      <c r="C101" s="271"/>
      <c r="D101" s="272"/>
      <c r="E101" s="273"/>
      <c r="F101" s="258">
        <f t="shared" ref="F101:Z101" si="0">SUM(F9:F100)</f>
        <v>1.4600000000000002</v>
      </c>
      <c r="G101" s="132">
        <f t="shared" si="0"/>
        <v>2</v>
      </c>
      <c r="H101" s="132">
        <f t="shared" si="0"/>
        <v>7.5499999999999989</v>
      </c>
      <c r="I101" s="132">
        <f t="shared" si="0"/>
        <v>5.4599999999999991</v>
      </c>
      <c r="J101" s="132">
        <f t="shared" si="0"/>
        <v>6.2199999999999989</v>
      </c>
      <c r="K101" s="132">
        <f t="shared" si="0"/>
        <v>6.63</v>
      </c>
      <c r="L101" s="132">
        <f t="shared" si="0"/>
        <v>10.220000000000001</v>
      </c>
      <c r="M101" s="132">
        <f>SUM(M9:M100)</f>
        <v>7.6899999999999995</v>
      </c>
      <c r="N101" s="132">
        <f>SUM(N9:N100)</f>
        <v>6.9799999999999995</v>
      </c>
      <c r="O101" s="132">
        <f t="shared" si="0"/>
        <v>5.1499999999999995</v>
      </c>
      <c r="P101" s="132">
        <f>SUM(P9:P100)</f>
        <v>3.6399999999999997</v>
      </c>
      <c r="Q101" s="132">
        <f t="shared" ref="Q101" si="1">SUM(Q9:Q100)</f>
        <v>1.9999999999999998</v>
      </c>
      <c r="R101" s="132">
        <f t="shared" si="0"/>
        <v>4.09</v>
      </c>
      <c r="S101" s="132">
        <f t="shared" si="0"/>
        <v>1.5300000000000002</v>
      </c>
      <c r="T101" s="132">
        <f t="shared" si="0"/>
        <v>2.04</v>
      </c>
      <c r="U101" s="132">
        <f t="shared" si="0"/>
        <v>3.14</v>
      </c>
      <c r="V101" s="132">
        <f t="shared" si="0"/>
        <v>1.9800000000000002</v>
      </c>
      <c r="W101" s="132">
        <f t="shared" si="0"/>
        <v>2.25</v>
      </c>
      <c r="X101" s="132">
        <f t="shared" si="0"/>
        <v>5.0199999999999987</v>
      </c>
      <c r="Y101" s="132">
        <f t="shared" si="0"/>
        <v>3.88</v>
      </c>
      <c r="Z101" s="132">
        <f t="shared" si="0"/>
        <v>3.83</v>
      </c>
    </row>
    <row r="102" spans="2:26" ht="18.75">
      <c r="B102" s="274" t="s">
        <v>1075</v>
      </c>
      <c r="C102" s="275"/>
      <c r="D102" s="142"/>
      <c r="E102" s="276"/>
      <c r="F102" s="259">
        <v>60</v>
      </c>
      <c r="G102" s="256">
        <v>60</v>
      </c>
      <c r="H102" s="256">
        <v>75</v>
      </c>
      <c r="I102" s="256">
        <v>60</v>
      </c>
      <c r="J102" s="256">
        <v>60</v>
      </c>
      <c r="K102" s="256">
        <v>60</v>
      </c>
      <c r="L102" s="256">
        <v>65</v>
      </c>
      <c r="M102" s="256">
        <v>60</v>
      </c>
      <c r="N102" s="256">
        <v>60</v>
      </c>
      <c r="O102" s="256">
        <v>60</v>
      </c>
      <c r="P102" s="256">
        <v>60</v>
      </c>
      <c r="Q102" s="256">
        <v>60</v>
      </c>
      <c r="R102" s="256">
        <v>60</v>
      </c>
      <c r="S102" s="257" t="s">
        <v>128</v>
      </c>
      <c r="T102" s="256">
        <v>30</v>
      </c>
      <c r="U102" s="256">
        <v>30</v>
      </c>
      <c r="V102" s="256">
        <v>30</v>
      </c>
      <c r="W102" s="256">
        <v>30</v>
      </c>
      <c r="X102" s="256">
        <v>30</v>
      </c>
      <c r="Y102" s="256">
        <v>30</v>
      </c>
      <c r="Z102" s="256">
        <v>30</v>
      </c>
    </row>
    <row r="103" spans="2:26" ht="18.75">
      <c r="B103" s="266" t="s">
        <v>1225</v>
      </c>
      <c r="C103" s="267"/>
      <c r="D103" s="268"/>
      <c r="E103" s="269"/>
      <c r="F103" s="264">
        <f>SUM(F102-F101)</f>
        <v>58.54</v>
      </c>
      <c r="G103" s="265">
        <f t="shared" ref="G103:Z103" si="2">SUM(G102-G101)</f>
        <v>58</v>
      </c>
      <c r="H103" s="265">
        <f t="shared" si="2"/>
        <v>67.45</v>
      </c>
      <c r="I103" s="265">
        <f t="shared" si="2"/>
        <v>54.54</v>
      </c>
      <c r="J103" s="265">
        <f t="shared" si="2"/>
        <v>53.78</v>
      </c>
      <c r="K103" s="265">
        <f t="shared" si="2"/>
        <v>53.37</v>
      </c>
      <c r="L103" s="265">
        <f t="shared" si="2"/>
        <v>54.78</v>
      </c>
      <c r="M103" s="265">
        <f>SUM(M102-M101)</f>
        <v>52.31</v>
      </c>
      <c r="N103" s="265">
        <f>SUM(N102-N101)</f>
        <v>53.02</v>
      </c>
      <c r="O103" s="265">
        <f t="shared" si="2"/>
        <v>54.85</v>
      </c>
      <c r="P103" s="265">
        <f>SUM(P102-P101)</f>
        <v>56.36</v>
      </c>
      <c r="Q103" s="265">
        <f t="shared" ref="Q103" si="3">SUM(Q102-Q101)</f>
        <v>58</v>
      </c>
      <c r="R103" s="265">
        <f t="shared" si="2"/>
        <v>55.91</v>
      </c>
      <c r="S103" s="265" t="s">
        <v>128</v>
      </c>
      <c r="T103" s="265">
        <f t="shared" si="2"/>
        <v>27.96</v>
      </c>
      <c r="U103" s="265">
        <f t="shared" si="2"/>
        <v>26.86</v>
      </c>
      <c r="V103" s="265">
        <f t="shared" si="2"/>
        <v>28.02</v>
      </c>
      <c r="W103" s="265">
        <f t="shared" si="2"/>
        <v>27.75</v>
      </c>
      <c r="X103" s="265">
        <f t="shared" si="2"/>
        <v>24.98</v>
      </c>
      <c r="Y103" s="265">
        <f t="shared" si="2"/>
        <v>26.12</v>
      </c>
      <c r="Z103" s="265">
        <f t="shared" si="2"/>
        <v>26.17</v>
      </c>
    </row>
    <row r="104" spans="2:26">
      <c r="F104" s="215"/>
      <c r="G104" s="128" t="s">
        <v>876</v>
      </c>
      <c r="H104" s="129"/>
    </row>
    <row r="105" spans="2:26">
      <c r="F105" s="215"/>
      <c r="G105" s="128" t="s">
        <v>871</v>
      </c>
      <c r="H105" s="129"/>
      <c r="K105" s="25"/>
    </row>
    <row r="106" spans="2:26">
      <c r="F106" s="215"/>
      <c r="G106" s="128" t="s">
        <v>872</v>
      </c>
      <c r="H106" s="129"/>
    </row>
    <row r="107" spans="2:26">
      <c r="F107" s="216"/>
      <c r="G107" s="130" t="s">
        <v>870</v>
      </c>
      <c r="H107" s="131"/>
    </row>
    <row r="108" spans="2:26">
      <c r="F108" s="24"/>
      <c r="G108" s="24"/>
      <c r="H108" s="2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3184E-E042-44FF-9F34-D52C13D33BB5}">
  <sheetPr>
    <tabColor rgb="FF00CC99"/>
  </sheetPr>
  <dimension ref="B1:Q74"/>
  <sheetViews>
    <sheetView zoomScaleNormal="100" workbookViewId="0">
      <pane xSplit="5" ySplit="7" topLeftCell="F8" activePane="bottomRight" state="frozen"/>
      <selection pane="topRight" activeCell="E1" sqref="E1"/>
      <selection pane="bottomLeft" activeCell="A2" sqref="A2"/>
      <selection pane="bottomRight"/>
    </sheetView>
  </sheetViews>
  <sheetFormatPr defaultRowHeight="15"/>
  <cols>
    <col min="2" max="2" width="54.140625" style="59" customWidth="1"/>
    <col min="3" max="14" width="15.7109375" customWidth="1"/>
    <col min="15" max="17" width="16" customWidth="1"/>
    <col min="54" max="54" width="9.140625" customWidth="1"/>
  </cols>
  <sheetData>
    <row r="1" spans="2:17" ht="15" customHeight="1"/>
    <row r="2" spans="2:17" ht="15" customHeight="1">
      <c r="B2" s="146" t="s">
        <v>984</v>
      </c>
      <c r="C2" s="144"/>
      <c r="D2" s="144"/>
      <c r="E2" s="145"/>
    </row>
    <row r="3" spans="2:17" ht="15" customHeight="1">
      <c r="B3"/>
    </row>
    <row r="4" spans="2:17" ht="15" customHeight="1">
      <c r="B4" t="s">
        <v>985</v>
      </c>
    </row>
    <row r="5" spans="2:17" ht="15" customHeight="1">
      <c r="B5" s="61" t="s">
        <v>1076</v>
      </c>
    </row>
    <row r="6" spans="2:17" ht="15" customHeight="1">
      <c r="B6"/>
    </row>
    <row r="7" spans="2:17" ht="50.1" customHeight="1">
      <c r="B7" s="133" t="s">
        <v>1227</v>
      </c>
      <c r="C7" s="27" t="s">
        <v>986</v>
      </c>
      <c r="D7" s="26" t="s">
        <v>877</v>
      </c>
      <c r="E7" s="28" t="s">
        <v>93</v>
      </c>
      <c r="F7" s="27" t="s">
        <v>893</v>
      </c>
      <c r="G7" s="27" t="s">
        <v>92</v>
      </c>
      <c r="H7" s="27" t="s">
        <v>892</v>
      </c>
      <c r="I7" s="29" t="s">
        <v>891</v>
      </c>
      <c r="J7" s="29" t="s">
        <v>91</v>
      </c>
      <c r="K7" s="29" t="s">
        <v>894</v>
      </c>
      <c r="L7" s="29" t="s">
        <v>895</v>
      </c>
      <c r="M7" s="29" t="s">
        <v>896</v>
      </c>
      <c r="N7" s="288" t="s">
        <v>1267</v>
      </c>
      <c r="O7" s="288" t="s">
        <v>1235</v>
      </c>
      <c r="P7" s="288" t="s">
        <v>1236</v>
      </c>
      <c r="Q7" s="29" t="s">
        <v>1237</v>
      </c>
    </row>
    <row r="8" spans="2:17">
      <c r="B8" s="134" t="s">
        <v>590</v>
      </c>
      <c r="C8" s="118"/>
      <c r="D8" s="118"/>
      <c r="E8" s="118"/>
      <c r="F8" s="25"/>
      <c r="G8" s="25"/>
      <c r="H8" s="25"/>
      <c r="I8" s="25"/>
      <c r="J8" s="25"/>
      <c r="K8" s="25"/>
      <c r="L8" s="25"/>
      <c r="M8" s="25"/>
      <c r="N8" s="289"/>
      <c r="O8" s="290"/>
      <c r="P8" s="290"/>
      <c r="Q8" s="1"/>
    </row>
    <row r="9" spans="2:17" ht="15.75">
      <c r="B9" s="36" t="s">
        <v>351</v>
      </c>
      <c r="C9" s="37" t="s">
        <v>484</v>
      </c>
      <c r="D9" s="30">
        <v>3</v>
      </c>
      <c r="E9" s="141">
        <v>0.06</v>
      </c>
      <c r="F9" s="34"/>
      <c r="G9" s="34"/>
      <c r="H9" s="34"/>
      <c r="I9" s="35"/>
      <c r="J9" s="35"/>
      <c r="K9" s="35"/>
      <c r="L9" s="35"/>
      <c r="M9" s="35"/>
      <c r="N9" s="141">
        <v>0.06</v>
      </c>
      <c r="O9" s="290"/>
      <c r="P9" s="290"/>
      <c r="Q9" s="127"/>
    </row>
    <row r="10" spans="2:17" ht="15.75">
      <c r="B10" s="36" t="s">
        <v>352</v>
      </c>
      <c r="C10" s="37" t="s">
        <v>484</v>
      </c>
      <c r="D10" s="30">
        <v>3</v>
      </c>
      <c r="E10" s="141">
        <v>0.06</v>
      </c>
      <c r="F10" s="34"/>
      <c r="G10" s="34"/>
      <c r="H10" s="34"/>
      <c r="I10" s="35"/>
      <c r="J10" s="35"/>
      <c r="K10" s="35"/>
      <c r="L10" s="35"/>
      <c r="M10" s="35"/>
      <c r="N10" s="217"/>
      <c r="O10" s="290"/>
      <c r="P10" s="290"/>
      <c r="Q10" s="1"/>
    </row>
    <row r="11" spans="2:17" ht="15.75">
      <c r="B11" s="36" t="s">
        <v>353</v>
      </c>
      <c r="C11" s="37" t="s">
        <v>484</v>
      </c>
      <c r="D11" s="30">
        <v>3</v>
      </c>
      <c r="E11" s="141">
        <v>0.06</v>
      </c>
      <c r="F11" s="34"/>
      <c r="G11" s="34"/>
      <c r="H11" s="34"/>
      <c r="I11" s="35"/>
      <c r="J11" s="35"/>
      <c r="K11" s="35"/>
      <c r="L11" s="35"/>
      <c r="M11" s="35"/>
      <c r="N11" s="217"/>
      <c r="O11" s="290"/>
      <c r="P11" s="290"/>
      <c r="Q11" s="1"/>
    </row>
    <row r="12" spans="2:17" ht="15.75">
      <c r="B12" s="36" t="s">
        <v>354</v>
      </c>
      <c r="C12" s="37" t="s">
        <v>484</v>
      </c>
      <c r="D12" s="30">
        <v>3</v>
      </c>
      <c r="E12" s="141">
        <v>0.06</v>
      </c>
      <c r="F12" s="34"/>
      <c r="G12" s="34"/>
      <c r="H12" s="34"/>
      <c r="I12" s="35"/>
      <c r="J12" s="35"/>
      <c r="K12" s="35"/>
      <c r="L12" s="35"/>
      <c r="M12" s="35"/>
      <c r="N12" s="217"/>
      <c r="O12" s="290"/>
      <c r="P12" s="290"/>
      <c r="Q12" s="126">
        <v>0.03</v>
      </c>
    </row>
    <row r="13" spans="2:17" ht="15.75">
      <c r="B13" s="120" t="s">
        <v>862</v>
      </c>
      <c r="C13" s="121"/>
      <c r="D13" s="122"/>
      <c r="E13" s="118"/>
      <c r="F13" s="34"/>
      <c r="G13" s="34"/>
      <c r="H13" s="34"/>
      <c r="I13" s="35"/>
      <c r="J13" s="35"/>
      <c r="K13" s="35"/>
      <c r="L13" s="35"/>
      <c r="M13" s="35"/>
      <c r="N13" s="217"/>
      <c r="O13" s="290"/>
      <c r="P13" s="290"/>
      <c r="Q13" s="1"/>
    </row>
    <row r="14" spans="2:17">
      <c r="B14" s="135" t="s">
        <v>1097</v>
      </c>
      <c r="C14" s="3" t="s">
        <v>904</v>
      </c>
      <c r="D14" s="30">
        <v>10</v>
      </c>
      <c r="E14" s="141">
        <v>0.61</v>
      </c>
      <c r="F14" s="141">
        <v>0.61</v>
      </c>
      <c r="G14" s="141">
        <v>0.61</v>
      </c>
      <c r="H14" s="141">
        <v>0.61</v>
      </c>
      <c r="I14" s="2"/>
      <c r="J14" s="2"/>
      <c r="K14" s="126">
        <v>0.2</v>
      </c>
      <c r="L14" s="2"/>
      <c r="M14" s="2"/>
      <c r="N14" s="141">
        <v>0.2</v>
      </c>
      <c r="O14" s="290"/>
      <c r="P14" s="290"/>
      <c r="Q14" s="141">
        <v>0.61</v>
      </c>
    </row>
    <row r="15" spans="2:17">
      <c r="B15" s="135" t="s">
        <v>66</v>
      </c>
      <c r="C15" s="3" t="s">
        <v>904</v>
      </c>
      <c r="D15" s="30">
        <v>10</v>
      </c>
      <c r="E15" s="141">
        <v>0.32</v>
      </c>
      <c r="F15" s="2"/>
      <c r="G15" s="2"/>
      <c r="H15" s="2"/>
      <c r="I15" s="141">
        <v>0.32</v>
      </c>
      <c r="J15" s="2"/>
      <c r="K15" s="127"/>
      <c r="L15" s="141">
        <v>0.32</v>
      </c>
      <c r="M15" s="126">
        <v>0.1</v>
      </c>
      <c r="N15" s="217"/>
      <c r="O15" s="290"/>
      <c r="P15" s="290"/>
      <c r="Q15" s="1"/>
    </row>
    <row r="16" spans="2:17">
      <c r="B16" s="134" t="s">
        <v>863</v>
      </c>
      <c r="C16" s="122"/>
      <c r="D16" s="122"/>
      <c r="E16" s="118"/>
      <c r="F16" s="127"/>
      <c r="G16" s="127"/>
      <c r="H16" s="127"/>
      <c r="I16" s="127"/>
      <c r="J16" s="127"/>
      <c r="K16" s="127"/>
      <c r="L16" s="127"/>
      <c r="M16" s="127"/>
      <c r="N16" s="217"/>
      <c r="O16" s="290"/>
      <c r="P16" s="290"/>
      <c r="Q16" s="1"/>
    </row>
    <row r="17" spans="2:17">
      <c r="B17" s="135" t="s">
        <v>106</v>
      </c>
      <c r="C17" s="3" t="s">
        <v>484</v>
      </c>
      <c r="D17" s="30">
        <v>15</v>
      </c>
      <c r="E17" s="141">
        <v>0.32</v>
      </c>
      <c r="F17" s="217"/>
      <c r="G17" s="217"/>
      <c r="H17" s="217"/>
      <c r="I17" s="2"/>
      <c r="J17" s="2"/>
      <c r="K17" s="127"/>
      <c r="L17" s="2"/>
      <c r="M17" s="127"/>
      <c r="N17" s="217"/>
      <c r="O17" s="290"/>
      <c r="P17" s="297">
        <v>0.05</v>
      </c>
      <c r="Q17" s="1"/>
    </row>
    <row r="18" spans="2:17">
      <c r="B18" s="135" t="s">
        <v>107</v>
      </c>
      <c r="C18" s="3" t="s">
        <v>902</v>
      </c>
      <c r="D18" s="30">
        <v>15</v>
      </c>
      <c r="E18" s="141">
        <v>0.27</v>
      </c>
      <c r="F18" s="141">
        <v>0.27</v>
      </c>
      <c r="G18" s="2"/>
      <c r="H18" s="2"/>
      <c r="I18" s="2"/>
      <c r="J18" s="126">
        <v>0.15</v>
      </c>
      <c r="K18" s="127"/>
      <c r="L18" s="2"/>
      <c r="M18" s="127"/>
      <c r="N18" s="141">
        <v>0.1</v>
      </c>
      <c r="O18" s="290"/>
      <c r="P18" s="297">
        <v>0.05</v>
      </c>
      <c r="Q18" s="1"/>
    </row>
    <row r="19" spans="2:17">
      <c r="B19" s="135" t="s">
        <v>108</v>
      </c>
      <c r="C19" s="3" t="s">
        <v>902</v>
      </c>
      <c r="D19" s="30">
        <v>15</v>
      </c>
      <c r="E19" s="141">
        <v>0.3</v>
      </c>
      <c r="F19" s="2"/>
      <c r="G19" s="141">
        <v>0.3</v>
      </c>
      <c r="H19" s="2"/>
      <c r="I19" s="2"/>
      <c r="J19" s="2"/>
      <c r="K19" s="127"/>
      <c r="L19" s="2"/>
      <c r="M19" s="127"/>
      <c r="N19" s="217"/>
      <c r="O19" s="290"/>
      <c r="P19" s="290"/>
      <c r="Q19" s="1"/>
    </row>
    <row r="20" spans="2:17">
      <c r="B20" s="135" t="s">
        <v>109</v>
      </c>
      <c r="C20" s="3" t="s">
        <v>902</v>
      </c>
      <c r="D20" s="30">
        <v>15</v>
      </c>
      <c r="E20" s="141">
        <v>0.28999999999999998</v>
      </c>
      <c r="F20" s="2"/>
      <c r="G20" s="2"/>
      <c r="H20" s="2"/>
      <c r="I20" s="2"/>
      <c r="J20" s="2"/>
      <c r="K20" s="127"/>
      <c r="L20" s="141">
        <v>0.28999999999999998</v>
      </c>
      <c r="M20" s="127"/>
      <c r="N20" s="217"/>
      <c r="O20" s="290"/>
      <c r="P20" s="290"/>
      <c r="Q20" s="1"/>
    </row>
    <row r="21" spans="2:17">
      <c r="B21" s="135" t="s">
        <v>110</v>
      </c>
      <c r="C21" s="3" t="s">
        <v>902</v>
      </c>
      <c r="D21" s="30">
        <v>4.5</v>
      </c>
      <c r="E21" s="141">
        <v>0.15</v>
      </c>
      <c r="F21" s="2"/>
      <c r="G21" s="2"/>
      <c r="H21" s="2"/>
      <c r="I21" s="2"/>
      <c r="J21" s="2"/>
      <c r="K21" s="127"/>
      <c r="L21" s="2"/>
      <c r="M21" s="127"/>
      <c r="N21" s="217"/>
      <c r="O21" s="290"/>
      <c r="P21" s="290"/>
      <c r="Q21" s="1"/>
    </row>
    <row r="22" spans="2:17">
      <c r="B22" s="135" t="s">
        <v>111</v>
      </c>
      <c r="C22" s="3" t="s">
        <v>902</v>
      </c>
      <c r="D22" s="30">
        <v>15</v>
      </c>
      <c r="E22" s="141">
        <v>0.28999999999999998</v>
      </c>
      <c r="F22" s="2"/>
      <c r="G22" s="2"/>
      <c r="H22" s="2"/>
      <c r="I22" s="2"/>
      <c r="J22" s="2"/>
      <c r="K22" s="127"/>
      <c r="L22" s="2"/>
      <c r="M22" s="127"/>
      <c r="N22" s="217"/>
      <c r="O22" s="290"/>
      <c r="P22" s="290"/>
      <c r="Q22" s="1"/>
    </row>
    <row r="23" spans="2:17">
      <c r="B23" s="135" t="s">
        <v>112</v>
      </c>
      <c r="C23" s="3" t="s">
        <v>902</v>
      </c>
      <c r="D23" s="30">
        <v>15</v>
      </c>
      <c r="E23" s="141">
        <v>0.3</v>
      </c>
      <c r="F23" s="2"/>
      <c r="G23" s="2"/>
      <c r="H23" s="2"/>
      <c r="I23" s="2"/>
      <c r="J23" s="2"/>
      <c r="K23" s="127"/>
      <c r="L23" s="2"/>
      <c r="M23" s="127"/>
      <c r="N23" s="217"/>
      <c r="O23" s="290"/>
      <c r="P23" s="290"/>
      <c r="Q23" s="1"/>
    </row>
    <row r="24" spans="2:17">
      <c r="B24" s="135" t="s">
        <v>1098</v>
      </c>
      <c r="C24" s="3" t="s">
        <v>902</v>
      </c>
      <c r="D24" s="30">
        <v>10</v>
      </c>
      <c r="E24" s="141">
        <v>0.31</v>
      </c>
      <c r="F24" s="2"/>
      <c r="G24" s="2"/>
      <c r="H24" s="2"/>
      <c r="I24" s="2"/>
      <c r="J24" s="2"/>
      <c r="K24" s="127"/>
      <c r="L24" s="2"/>
      <c r="M24" s="127"/>
      <c r="N24" s="217"/>
      <c r="O24" s="290"/>
      <c r="P24" s="290"/>
      <c r="Q24" s="1"/>
    </row>
    <row r="25" spans="2:17">
      <c r="B25" s="135" t="s">
        <v>130</v>
      </c>
      <c r="C25" s="3" t="s">
        <v>903</v>
      </c>
      <c r="D25" s="30">
        <v>5</v>
      </c>
      <c r="E25" s="126">
        <v>0.17</v>
      </c>
      <c r="F25" s="2"/>
      <c r="G25" s="2"/>
      <c r="H25" s="2"/>
      <c r="I25" s="2"/>
      <c r="J25" s="2"/>
      <c r="K25" s="127"/>
      <c r="L25" s="2"/>
      <c r="M25" s="127"/>
      <c r="N25" s="141">
        <v>0.17</v>
      </c>
      <c r="O25" s="141">
        <v>0.17</v>
      </c>
      <c r="P25" s="290"/>
      <c r="Q25" s="126">
        <v>0.51</v>
      </c>
    </row>
    <row r="26" spans="2:17">
      <c r="B26" s="134" t="s">
        <v>864</v>
      </c>
      <c r="C26" s="122"/>
      <c r="D26" s="122"/>
      <c r="E26" s="118"/>
      <c r="F26" s="127"/>
      <c r="G26" s="127"/>
      <c r="H26" s="127"/>
      <c r="I26" s="127"/>
      <c r="J26" s="127"/>
      <c r="K26" s="127"/>
      <c r="L26" s="127"/>
      <c r="M26" s="127"/>
      <c r="N26" s="217"/>
      <c r="O26" s="290"/>
      <c r="P26" s="290"/>
      <c r="Q26" s="1"/>
    </row>
    <row r="27" spans="2:17">
      <c r="B27" s="135" t="s">
        <v>99</v>
      </c>
      <c r="C27" s="3" t="s">
        <v>55</v>
      </c>
      <c r="D27" s="30">
        <v>3</v>
      </c>
      <c r="E27" s="141">
        <v>0.43</v>
      </c>
      <c r="F27" s="141">
        <v>0.43</v>
      </c>
      <c r="G27" s="2"/>
      <c r="H27" s="2"/>
      <c r="I27" s="2"/>
      <c r="J27" s="2"/>
      <c r="K27" s="127"/>
      <c r="L27" s="2"/>
      <c r="M27" s="127"/>
      <c r="N27" s="217"/>
      <c r="O27" s="290"/>
      <c r="P27" s="290"/>
      <c r="Q27" s="141">
        <v>0.1</v>
      </c>
    </row>
    <row r="28" spans="2:17">
      <c r="B28" s="135" t="s">
        <v>113</v>
      </c>
      <c r="C28" s="3" t="s">
        <v>55</v>
      </c>
      <c r="D28" s="30">
        <v>3</v>
      </c>
      <c r="E28" s="141">
        <v>0.43</v>
      </c>
      <c r="F28" s="2"/>
      <c r="G28" s="141">
        <v>0.43</v>
      </c>
      <c r="H28" s="2"/>
      <c r="I28" s="2"/>
      <c r="J28" s="2"/>
      <c r="K28" s="127"/>
      <c r="L28" s="2"/>
      <c r="M28" s="127"/>
      <c r="N28" s="217"/>
      <c r="O28" s="290"/>
      <c r="P28" s="290"/>
      <c r="Q28" s="1"/>
    </row>
    <row r="29" spans="2:17">
      <c r="B29" s="135" t="s">
        <v>114</v>
      </c>
      <c r="C29" s="3" t="s">
        <v>55</v>
      </c>
      <c r="D29" s="30">
        <v>3</v>
      </c>
      <c r="E29" s="141">
        <v>0.43</v>
      </c>
      <c r="F29" s="2"/>
      <c r="G29" s="2"/>
      <c r="H29" s="2"/>
      <c r="I29" s="2"/>
      <c r="J29" s="2"/>
      <c r="K29" s="127"/>
      <c r="L29" s="2"/>
      <c r="M29" s="127"/>
      <c r="N29" s="217"/>
      <c r="O29" s="290"/>
      <c r="P29" s="290"/>
      <c r="Q29" s="1"/>
    </row>
    <row r="30" spans="2:17">
      <c r="B30" s="135" t="s">
        <v>126</v>
      </c>
      <c r="C30" s="3" t="s">
        <v>55</v>
      </c>
      <c r="D30" s="30">
        <v>3</v>
      </c>
      <c r="E30" s="141">
        <v>0.47</v>
      </c>
      <c r="F30" s="2"/>
      <c r="G30" s="2"/>
      <c r="H30" s="2"/>
      <c r="I30" s="2"/>
      <c r="J30" s="2"/>
      <c r="K30" s="127"/>
      <c r="L30" s="2"/>
      <c r="M30" s="127"/>
      <c r="N30" s="217"/>
      <c r="O30" s="290"/>
      <c r="P30" s="290"/>
      <c r="Q30" s="1"/>
    </row>
    <row r="31" spans="2:17">
      <c r="B31" s="135" t="s">
        <v>127</v>
      </c>
      <c r="C31" s="3" t="s">
        <v>55</v>
      </c>
      <c r="D31" s="30">
        <v>3</v>
      </c>
      <c r="E31" s="141">
        <v>0.47</v>
      </c>
      <c r="F31" s="2"/>
      <c r="G31" s="2"/>
      <c r="H31" s="2"/>
      <c r="I31" s="141">
        <v>0.47</v>
      </c>
      <c r="J31" s="2"/>
      <c r="K31" s="127"/>
      <c r="L31" s="2"/>
      <c r="M31" s="127"/>
      <c r="N31" s="217"/>
      <c r="O31" s="290"/>
      <c r="P31" s="290"/>
      <c r="Q31" s="1"/>
    </row>
    <row r="32" spans="2:17">
      <c r="B32" s="135" t="s">
        <v>125</v>
      </c>
      <c r="C32" s="3" t="s">
        <v>55</v>
      </c>
      <c r="D32" s="30">
        <v>3</v>
      </c>
      <c r="E32" s="141">
        <v>0.47</v>
      </c>
      <c r="F32" s="2"/>
      <c r="G32" s="2"/>
      <c r="H32" s="2"/>
      <c r="I32" s="2"/>
      <c r="J32" s="2"/>
      <c r="K32" s="127"/>
      <c r="L32" s="141">
        <v>0.47</v>
      </c>
      <c r="M32" s="127"/>
      <c r="N32" s="217"/>
      <c r="O32" s="290"/>
      <c r="P32" s="290"/>
      <c r="Q32" s="1"/>
    </row>
    <row r="33" spans="2:17">
      <c r="B33" s="134" t="s">
        <v>865</v>
      </c>
      <c r="C33" s="122"/>
      <c r="D33" s="122"/>
      <c r="E33" s="118"/>
      <c r="F33" s="127"/>
      <c r="G33" s="127"/>
      <c r="H33" s="127"/>
      <c r="I33" s="127"/>
      <c r="J33" s="127"/>
      <c r="K33" s="127"/>
      <c r="L33" s="127"/>
      <c r="M33" s="127"/>
      <c r="N33" s="217"/>
      <c r="O33" s="290"/>
      <c r="P33" s="290"/>
      <c r="Q33" s="1"/>
    </row>
    <row r="34" spans="2:17">
      <c r="B34" s="135" t="s">
        <v>102</v>
      </c>
      <c r="C34" s="3" t="s">
        <v>905</v>
      </c>
      <c r="D34" s="30">
        <v>100</v>
      </c>
      <c r="E34" s="141">
        <v>1.98</v>
      </c>
      <c r="F34" s="2"/>
      <c r="G34" s="141">
        <v>1.98</v>
      </c>
      <c r="H34" s="2"/>
      <c r="I34" s="141">
        <v>1.98</v>
      </c>
      <c r="J34" s="2"/>
      <c r="K34" s="126">
        <v>0.99</v>
      </c>
      <c r="L34" s="2"/>
      <c r="M34" s="127"/>
      <c r="N34" s="217"/>
      <c r="O34" s="290"/>
      <c r="P34" s="290"/>
      <c r="Q34" s="1"/>
    </row>
    <row r="35" spans="2:17">
      <c r="B35" s="135" t="s">
        <v>101</v>
      </c>
      <c r="C35" s="3" t="s">
        <v>905</v>
      </c>
      <c r="D35" s="30">
        <v>100</v>
      </c>
      <c r="E35" s="141">
        <v>2.16</v>
      </c>
      <c r="F35" s="141">
        <v>2.16</v>
      </c>
      <c r="G35" s="2"/>
      <c r="H35" s="2"/>
      <c r="I35" s="2"/>
      <c r="J35" s="141">
        <v>2.16</v>
      </c>
      <c r="K35" s="127"/>
      <c r="L35" s="2"/>
      <c r="M35" s="127"/>
      <c r="N35" s="217"/>
      <c r="O35" s="290"/>
      <c r="P35" s="290"/>
      <c r="Q35" s="141">
        <v>2.16</v>
      </c>
    </row>
    <row r="36" spans="2:17">
      <c r="B36" s="135" t="s">
        <v>119</v>
      </c>
      <c r="C36" s="3" t="s">
        <v>905</v>
      </c>
      <c r="D36" s="30">
        <v>100</v>
      </c>
      <c r="E36" s="141">
        <v>1.8</v>
      </c>
      <c r="F36" s="2"/>
      <c r="G36" s="2"/>
      <c r="H36" s="2"/>
      <c r="I36" s="2"/>
      <c r="J36" s="2"/>
      <c r="K36" s="127"/>
      <c r="L36" s="141">
        <v>1.8</v>
      </c>
      <c r="M36" s="127"/>
      <c r="N36" s="217"/>
      <c r="O36" s="290"/>
      <c r="P36" s="290"/>
      <c r="Q36" s="1"/>
    </row>
    <row r="37" spans="2:17">
      <c r="B37" s="134" t="s">
        <v>867</v>
      </c>
      <c r="C37" s="122"/>
      <c r="D37" s="122"/>
      <c r="E37" s="118"/>
      <c r="F37" s="127"/>
      <c r="G37" s="127"/>
      <c r="H37" s="127"/>
      <c r="I37" s="127"/>
      <c r="J37" s="127"/>
      <c r="K37" s="127"/>
      <c r="L37" s="127"/>
      <c r="M37" s="127"/>
      <c r="N37" s="217"/>
      <c r="O37" s="290"/>
      <c r="P37" s="290"/>
      <c r="Q37" s="1"/>
    </row>
    <row r="38" spans="2:17">
      <c r="B38" s="135" t="s">
        <v>103</v>
      </c>
      <c r="C38" s="3" t="s">
        <v>484</v>
      </c>
      <c r="D38" s="30">
        <v>3</v>
      </c>
      <c r="E38" s="141">
        <v>0.08</v>
      </c>
      <c r="F38" s="2"/>
      <c r="G38" s="2"/>
      <c r="H38" s="2"/>
      <c r="I38" s="2"/>
      <c r="J38" s="2"/>
      <c r="K38" s="127"/>
      <c r="L38" s="126">
        <v>0.24</v>
      </c>
      <c r="M38" s="126">
        <v>0.16</v>
      </c>
      <c r="N38" s="217"/>
      <c r="O38" s="290"/>
      <c r="P38" s="290"/>
      <c r="Q38" s="1"/>
    </row>
    <row r="39" spans="2:17">
      <c r="B39" s="135" t="s">
        <v>116</v>
      </c>
      <c r="C39" s="3" t="s">
        <v>484</v>
      </c>
      <c r="D39" s="30">
        <v>3</v>
      </c>
      <c r="E39" s="141">
        <v>0.15</v>
      </c>
      <c r="F39" s="141">
        <v>0.15</v>
      </c>
      <c r="G39" s="2"/>
      <c r="H39" s="2"/>
      <c r="I39" s="2"/>
      <c r="J39" s="2"/>
      <c r="K39" s="127"/>
      <c r="L39" s="2"/>
      <c r="M39" s="127"/>
      <c r="N39" s="217"/>
      <c r="O39" s="290"/>
      <c r="P39" s="290"/>
      <c r="Q39" s="1"/>
    </row>
    <row r="40" spans="2:17">
      <c r="B40" s="135" t="s">
        <v>115</v>
      </c>
      <c r="C40" s="3" t="s">
        <v>484</v>
      </c>
      <c r="D40" s="30">
        <v>9</v>
      </c>
      <c r="E40" s="141">
        <v>0.37</v>
      </c>
      <c r="F40" s="141">
        <v>0.37</v>
      </c>
      <c r="G40" s="2"/>
      <c r="H40" s="141">
        <v>0.37</v>
      </c>
      <c r="I40" s="2"/>
      <c r="J40" s="126">
        <v>0.19</v>
      </c>
      <c r="K40" s="126">
        <v>0.19</v>
      </c>
      <c r="L40" s="126">
        <v>0.19</v>
      </c>
      <c r="M40" s="127"/>
      <c r="N40" s="217"/>
      <c r="O40" s="290"/>
      <c r="P40" s="290"/>
      <c r="Q40" s="1"/>
    </row>
    <row r="41" spans="2:17">
      <c r="B41" s="135" t="s">
        <v>67</v>
      </c>
      <c r="C41" s="3" t="s">
        <v>484</v>
      </c>
      <c r="D41" s="30">
        <v>9</v>
      </c>
      <c r="E41" s="141">
        <v>0.47</v>
      </c>
      <c r="F41" s="2"/>
      <c r="G41" s="141">
        <v>0.47</v>
      </c>
      <c r="H41" s="2"/>
      <c r="I41" s="141">
        <v>0.47</v>
      </c>
      <c r="J41" s="2"/>
      <c r="K41" s="127"/>
      <c r="L41" s="2"/>
      <c r="M41" s="127"/>
      <c r="N41" s="217"/>
      <c r="O41" s="290"/>
      <c r="P41" s="290"/>
      <c r="Q41" s="1"/>
    </row>
    <row r="42" spans="2:17">
      <c r="B42" s="135" t="s">
        <v>68</v>
      </c>
      <c r="C42" s="3" t="s">
        <v>484</v>
      </c>
      <c r="D42" s="30">
        <v>9</v>
      </c>
      <c r="E42" s="141">
        <v>0.32</v>
      </c>
      <c r="F42" s="2"/>
      <c r="G42" s="2"/>
      <c r="H42" s="2"/>
      <c r="I42" s="2"/>
      <c r="J42" s="2"/>
      <c r="K42" s="127"/>
      <c r="L42" s="2"/>
      <c r="M42" s="127"/>
      <c r="N42" s="141">
        <v>0.32</v>
      </c>
      <c r="O42" s="290"/>
      <c r="P42" s="290"/>
      <c r="Q42" s="1"/>
    </row>
    <row r="43" spans="2:17">
      <c r="B43" s="135" t="s">
        <v>132</v>
      </c>
      <c r="C43" s="3" t="s">
        <v>399</v>
      </c>
      <c r="D43" s="30">
        <v>9</v>
      </c>
      <c r="E43" s="126">
        <v>0.45</v>
      </c>
      <c r="F43" s="3"/>
      <c r="G43" s="3"/>
      <c r="H43" s="3"/>
      <c r="I43" s="3"/>
      <c r="J43" s="3"/>
      <c r="K43" s="43"/>
      <c r="L43" s="3"/>
      <c r="M43" s="3"/>
      <c r="N43" s="290"/>
      <c r="O43" s="290"/>
      <c r="P43" s="290"/>
      <c r="Q43" s="1"/>
    </row>
    <row r="44" spans="2:17">
      <c r="B44" s="134" t="s">
        <v>1215</v>
      </c>
      <c r="C44" s="122"/>
      <c r="D44" s="122"/>
      <c r="E44" s="118"/>
      <c r="F44" s="127"/>
      <c r="G44" s="127"/>
      <c r="H44" s="127"/>
      <c r="I44" s="127"/>
      <c r="J44" s="127"/>
      <c r="K44" s="127"/>
      <c r="L44" s="127"/>
      <c r="M44" s="127"/>
      <c r="N44" s="217"/>
      <c r="O44" s="290"/>
      <c r="P44" s="290"/>
      <c r="Q44" s="1"/>
    </row>
    <row r="45" spans="2:17">
      <c r="B45" s="135" t="s">
        <v>1219</v>
      </c>
      <c r="C45" s="3" t="s">
        <v>399</v>
      </c>
      <c r="D45" s="30">
        <v>1.5</v>
      </c>
      <c r="E45" s="126">
        <v>0.06</v>
      </c>
      <c r="F45" s="3"/>
      <c r="G45" s="3"/>
      <c r="H45" s="3"/>
      <c r="I45" s="3"/>
      <c r="J45" s="3"/>
      <c r="K45" s="43"/>
      <c r="L45" s="3"/>
      <c r="M45" s="3"/>
      <c r="N45" s="290"/>
      <c r="O45" s="290"/>
      <c r="P45" s="290"/>
      <c r="Q45" s="1"/>
    </row>
    <row r="46" spans="2:17">
      <c r="B46" s="135" t="s">
        <v>1220</v>
      </c>
      <c r="C46" s="3" t="s">
        <v>557</v>
      </c>
      <c r="D46" s="30">
        <v>10</v>
      </c>
      <c r="E46" s="126">
        <v>0.51</v>
      </c>
      <c r="F46" s="3"/>
      <c r="G46" s="3"/>
      <c r="H46" s="3"/>
      <c r="I46" s="3"/>
      <c r="J46" s="3"/>
      <c r="K46" s="43"/>
      <c r="L46" s="3"/>
      <c r="M46" s="3"/>
      <c r="N46" s="290"/>
      <c r="O46" s="290"/>
      <c r="P46" s="290"/>
      <c r="Q46" s="1"/>
    </row>
    <row r="47" spans="2:17">
      <c r="B47" s="135" t="s">
        <v>355</v>
      </c>
      <c r="C47" s="3" t="s">
        <v>399</v>
      </c>
      <c r="D47" s="30">
        <v>6</v>
      </c>
      <c r="E47" s="126">
        <v>0.3</v>
      </c>
      <c r="F47" s="3"/>
      <c r="G47" s="3"/>
      <c r="H47" s="3"/>
      <c r="I47" s="3"/>
      <c r="J47" s="3"/>
      <c r="K47" s="43"/>
      <c r="L47" s="3"/>
      <c r="M47" s="3"/>
      <c r="N47" s="290"/>
      <c r="O47" s="290"/>
      <c r="P47" s="290"/>
      <c r="Q47" s="1"/>
    </row>
    <row r="48" spans="2:17">
      <c r="B48" s="135" t="s">
        <v>1221</v>
      </c>
      <c r="C48" s="3" t="s">
        <v>399</v>
      </c>
      <c r="D48" s="30">
        <v>1.5</v>
      </c>
      <c r="E48" s="126">
        <v>0.08</v>
      </c>
      <c r="F48" s="3"/>
      <c r="G48" s="3"/>
      <c r="H48" s="3"/>
      <c r="I48" s="3"/>
      <c r="J48" s="3"/>
      <c r="K48" s="43"/>
      <c r="L48" s="3"/>
      <c r="M48" s="3"/>
      <c r="N48" s="290"/>
      <c r="O48" s="290"/>
      <c r="P48" s="290"/>
      <c r="Q48" s="1"/>
    </row>
    <row r="49" spans="2:17">
      <c r="B49" s="134" t="s">
        <v>868</v>
      </c>
      <c r="C49" s="122"/>
      <c r="D49" s="122"/>
      <c r="E49" s="118"/>
      <c r="F49" s="127"/>
      <c r="G49" s="127"/>
      <c r="H49" s="127"/>
      <c r="I49" s="127"/>
      <c r="J49" s="127"/>
      <c r="K49" s="127"/>
      <c r="L49" s="127"/>
      <c r="M49" s="127"/>
      <c r="N49" s="217"/>
      <c r="O49" s="290"/>
      <c r="P49" s="290"/>
      <c r="Q49" s="1"/>
    </row>
    <row r="50" spans="2:17">
      <c r="B50" s="135" t="s">
        <v>129</v>
      </c>
      <c r="C50" s="3" t="s">
        <v>902</v>
      </c>
      <c r="D50" s="30">
        <v>1.5</v>
      </c>
      <c r="E50" s="126">
        <v>0.03</v>
      </c>
      <c r="F50" s="2"/>
      <c r="G50" s="2"/>
      <c r="H50" s="2"/>
      <c r="I50" s="2"/>
      <c r="J50" s="2"/>
      <c r="K50" s="127"/>
      <c r="L50" s="2"/>
      <c r="M50" s="2"/>
      <c r="N50" s="291"/>
      <c r="O50" s="290"/>
      <c r="P50" s="290"/>
      <c r="Q50" s="1"/>
    </row>
    <row r="51" spans="2:17">
      <c r="B51" s="135" t="s">
        <v>1231</v>
      </c>
      <c r="C51" s="3" t="s">
        <v>1232</v>
      </c>
      <c r="D51" s="30">
        <v>0.2</v>
      </c>
      <c r="E51" s="126">
        <v>0.09</v>
      </c>
      <c r="F51" s="2"/>
      <c r="G51" s="2"/>
      <c r="H51" s="2"/>
      <c r="I51" s="2"/>
      <c r="J51" s="2"/>
      <c r="K51" s="127"/>
      <c r="L51" s="2"/>
      <c r="M51" s="2"/>
      <c r="N51" s="291"/>
      <c r="O51" s="141">
        <v>0.09</v>
      </c>
      <c r="P51" s="290"/>
      <c r="Q51" s="1"/>
    </row>
    <row r="52" spans="2:17">
      <c r="B52" s="135" t="s">
        <v>124</v>
      </c>
      <c r="C52" s="3" t="s">
        <v>484</v>
      </c>
      <c r="D52" s="30">
        <v>1.5</v>
      </c>
      <c r="E52" s="126">
        <v>0.09</v>
      </c>
      <c r="F52" s="2"/>
      <c r="G52" s="2"/>
      <c r="H52" s="2"/>
      <c r="I52" s="2"/>
      <c r="J52" s="2"/>
      <c r="K52" s="127"/>
      <c r="L52" s="2"/>
      <c r="M52" s="2"/>
      <c r="N52" s="141">
        <v>0.09</v>
      </c>
      <c r="O52" s="290"/>
      <c r="P52" s="290"/>
      <c r="Q52" s="1"/>
    </row>
    <row r="53" spans="2:17">
      <c r="B53" s="135" t="s">
        <v>74</v>
      </c>
      <c r="C53" s="3" t="s">
        <v>902</v>
      </c>
      <c r="D53" s="30">
        <v>3</v>
      </c>
      <c r="E53" s="126">
        <v>0.08</v>
      </c>
      <c r="F53" s="2"/>
      <c r="G53" s="2"/>
      <c r="H53" s="2"/>
      <c r="I53" s="2"/>
      <c r="J53" s="2"/>
      <c r="K53" s="127"/>
      <c r="L53" s="2"/>
      <c r="M53" s="126">
        <v>0.08</v>
      </c>
      <c r="N53" s="217"/>
      <c r="O53" s="290"/>
      <c r="P53" s="297">
        <v>0.04</v>
      </c>
      <c r="Q53" s="1"/>
    </row>
    <row r="54" spans="2:17">
      <c r="B54" s="135" t="s">
        <v>75</v>
      </c>
      <c r="C54" s="3" t="s">
        <v>902</v>
      </c>
      <c r="D54" s="30">
        <v>3</v>
      </c>
      <c r="E54" s="126">
        <v>0.08</v>
      </c>
      <c r="F54" s="2"/>
      <c r="G54" s="2"/>
      <c r="H54" s="2"/>
      <c r="I54" s="2"/>
      <c r="J54" s="2"/>
      <c r="K54" s="127"/>
      <c r="L54" s="2"/>
      <c r="M54" s="126">
        <v>0.08</v>
      </c>
      <c r="N54" s="291"/>
      <c r="O54" s="290"/>
      <c r="P54" s="297">
        <v>0.04</v>
      </c>
      <c r="Q54" s="1"/>
    </row>
    <row r="55" spans="2:17">
      <c r="B55" s="135" t="s">
        <v>76</v>
      </c>
      <c r="C55" s="3" t="s">
        <v>902</v>
      </c>
      <c r="D55" s="30">
        <v>3</v>
      </c>
      <c r="E55" s="126">
        <v>0.08</v>
      </c>
      <c r="F55" s="2"/>
      <c r="G55" s="2"/>
      <c r="H55" s="2"/>
      <c r="I55" s="2"/>
      <c r="J55" s="2"/>
      <c r="K55" s="127"/>
      <c r="L55" s="2"/>
      <c r="M55" s="126">
        <v>0.08</v>
      </c>
      <c r="N55" s="291"/>
      <c r="O55" s="290"/>
      <c r="P55" s="290"/>
      <c r="Q55" s="1"/>
    </row>
    <row r="56" spans="2:17">
      <c r="B56" s="134" t="s">
        <v>869</v>
      </c>
      <c r="C56" s="112"/>
      <c r="D56" s="112"/>
      <c r="E56" s="118"/>
      <c r="F56" s="136"/>
      <c r="G56" s="136"/>
      <c r="H56" s="136"/>
      <c r="I56" s="136"/>
      <c r="J56" s="136"/>
      <c r="K56" s="136"/>
      <c r="L56" s="136"/>
      <c r="M56" s="136"/>
      <c r="N56" s="292"/>
      <c r="O56" s="290"/>
      <c r="P56" s="290"/>
      <c r="Q56" s="1"/>
    </row>
    <row r="57" spans="2:17">
      <c r="B57" s="135" t="s">
        <v>1083</v>
      </c>
      <c r="C57" s="3" t="s">
        <v>902</v>
      </c>
      <c r="D57" s="30">
        <v>5</v>
      </c>
      <c r="E57" s="126">
        <v>0.13</v>
      </c>
      <c r="F57" s="126">
        <v>0.13</v>
      </c>
      <c r="G57" s="126">
        <v>0.13</v>
      </c>
      <c r="H57" s="126">
        <v>0.13</v>
      </c>
      <c r="I57" s="126">
        <v>0.13</v>
      </c>
      <c r="J57" s="126">
        <v>0.13</v>
      </c>
      <c r="K57" s="126">
        <v>0.13</v>
      </c>
      <c r="L57" s="126">
        <v>0.13</v>
      </c>
      <c r="M57" s="126">
        <v>0.13</v>
      </c>
      <c r="N57" s="217"/>
      <c r="O57" s="296">
        <v>7.0000000000000007E-2</v>
      </c>
      <c r="P57" s="290"/>
      <c r="Q57" s="126">
        <v>0.13</v>
      </c>
    </row>
    <row r="58" spans="2:17">
      <c r="B58" s="135" t="s">
        <v>1084</v>
      </c>
      <c r="C58" s="3" t="s">
        <v>902</v>
      </c>
      <c r="D58" s="30">
        <v>140</v>
      </c>
      <c r="E58" s="126">
        <v>2.75</v>
      </c>
      <c r="F58" s="127"/>
      <c r="G58" s="127"/>
      <c r="H58" s="127"/>
      <c r="I58" s="127"/>
      <c r="J58" s="127"/>
      <c r="K58" s="127"/>
      <c r="L58" s="126">
        <v>2.75</v>
      </c>
      <c r="M58" s="127"/>
      <c r="N58" s="217"/>
      <c r="O58" s="290"/>
      <c r="P58" s="290"/>
      <c r="Q58" s="1"/>
    </row>
    <row r="59" spans="2:17">
      <c r="B59" s="134" t="s">
        <v>1228</v>
      </c>
      <c r="C59" s="112"/>
      <c r="D59" s="112"/>
      <c r="E59" s="118"/>
      <c r="F59" s="127"/>
      <c r="G59" s="127"/>
      <c r="H59" s="127"/>
      <c r="I59" s="127"/>
      <c r="J59" s="127"/>
      <c r="K59" s="127"/>
      <c r="L59" s="127"/>
      <c r="M59" s="127"/>
      <c r="N59" s="217"/>
      <c r="O59" s="290"/>
      <c r="P59" s="290"/>
      <c r="Q59" s="1"/>
    </row>
    <row r="60" spans="2:17">
      <c r="B60" s="135" t="s">
        <v>1</v>
      </c>
      <c r="C60" s="3" t="s">
        <v>484</v>
      </c>
      <c r="D60" s="30">
        <v>1.5</v>
      </c>
      <c r="E60" s="126">
        <v>0.12</v>
      </c>
      <c r="F60" s="127"/>
      <c r="G60" s="127"/>
      <c r="H60" s="127"/>
      <c r="I60" s="127"/>
      <c r="J60" s="127"/>
      <c r="K60" s="126">
        <v>0.12</v>
      </c>
      <c r="L60" s="127"/>
      <c r="M60" s="127"/>
      <c r="N60" s="217"/>
      <c r="O60" s="290"/>
      <c r="P60" s="290"/>
      <c r="Q60" s="1"/>
    </row>
    <row r="61" spans="2:17">
      <c r="B61" s="286" t="s">
        <v>374</v>
      </c>
      <c r="C61" s="261" t="s">
        <v>484</v>
      </c>
      <c r="D61" s="278">
        <v>1.5</v>
      </c>
      <c r="E61" s="279">
        <v>0.06</v>
      </c>
      <c r="F61" s="287"/>
      <c r="G61" s="127"/>
      <c r="H61" s="127"/>
      <c r="I61" s="127"/>
      <c r="J61" s="127"/>
      <c r="K61" s="127"/>
      <c r="L61" s="127"/>
      <c r="M61" s="127"/>
      <c r="N61" s="217"/>
      <c r="O61" s="296">
        <v>0.06</v>
      </c>
      <c r="P61" s="290"/>
      <c r="Q61" s="1"/>
    </row>
    <row r="62" spans="2:17">
      <c r="B62" s="135" t="s">
        <v>897</v>
      </c>
      <c r="C62" s="3" t="s">
        <v>484</v>
      </c>
      <c r="D62" s="30">
        <v>3</v>
      </c>
      <c r="E62" s="126">
        <v>0.13</v>
      </c>
      <c r="F62" s="127"/>
      <c r="G62" s="127"/>
      <c r="H62" s="127"/>
      <c r="I62" s="127"/>
      <c r="J62" s="127"/>
      <c r="K62" s="126">
        <v>0.13</v>
      </c>
      <c r="L62" s="127"/>
      <c r="M62" s="127"/>
      <c r="N62" s="217"/>
      <c r="O62" s="290"/>
      <c r="P62" s="290"/>
      <c r="Q62" s="1"/>
    </row>
    <row r="63" spans="2:17">
      <c r="B63" s="135" t="s">
        <v>898</v>
      </c>
      <c r="C63" s="3" t="s">
        <v>484</v>
      </c>
      <c r="D63" s="30">
        <v>1.5</v>
      </c>
      <c r="E63" s="126">
        <v>0.06</v>
      </c>
      <c r="F63" s="127"/>
      <c r="G63" s="127"/>
      <c r="H63" s="127"/>
      <c r="I63" s="127"/>
      <c r="J63" s="127"/>
      <c r="K63" s="126">
        <v>0.06</v>
      </c>
      <c r="L63" s="127"/>
      <c r="M63" s="127"/>
      <c r="N63" s="217"/>
      <c r="O63" s="290"/>
      <c r="P63" s="290"/>
      <c r="Q63" s="1"/>
    </row>
    <row r="64" spans="2:17">
      <c r="B64" s="135" t="s">
        <v>899</v>
      </c>
      <c r="C64" s="3" t="s">
        <v>901</v>
      </c>
      <c r="D64" s="30">
        <v>1.2</v>
      </c>
      <c r="E64" s="126">
        <v>0.28999999999999998</v>
      </c>
      <c r="F64" s="127"/>
      <c r="G64" s="127"/>
      <c r="H64" s="127"/>
      <c r="I64" s="127"/>
      <c r="J64" s="127"/>
      <c r="K64" s="126">
        <v>0.28999999999999998</v>
      </c>
      <c r="L64" s="127"/>
      <c r="M64" s="127"/>
      <c r="N64" s="217"/>
      <c r="O64" s="290"/>
      <c r="P64" s="290"/>
      <c r="Q64" s="1"/>
    </row>
    <row r="65" spans="2:17">
      <c r="B65" s="277" t="s">
        <v>900</v>
      </c>
      <c r="C65" s="261" t="s">
        <v>484</v>
      </c>
      <c r="D65" s="278">
        <v>1.5</v>
      </c>
      <c r="E65" s="279">
        <v>0.06</v>
      </c>
      <c r="F65" s="127"/>
      <c r="G65" s="127"/>
      <c r="H65" s="127"/>
      <c r="I65" s="127"/>
      <c r="J65" s="127"/>
      <c r="K65" s="126">
        <v>0.06</v>
      </c>
      <c r="L65" s="127"/>
      <c r="M65" s="127"/>
      <c r="N65" s="217"/>
      <c r="O65" s="290"/>
      <c r="P65" s="290"/>
      <c r="Q65" s="1"/>
    </row>
    <row r="66" spans="2:17">
      <c r="B66" s="286" t="s">
        <v>414</v>
      </c>
      <c r="C66" s="261" t="s">
        <v>385</v>
      </c>
      <c r="D66" s="278">
        <v>0.5</v>
      </c>
      <c r="E66" s="279">
        <v>0.2</v>
      </c>
      <c r="F66" s="287"/>
      <c r="G66" s="127"/>
      <c r="H66" s="127"/>
      <c r="I66" s="127"/>
      <c r="J66" s="127"/>
      <c r="K66" s="127"/>
      <c r="L66" s="127"/>
      <c r="M66" s="127"/>
      <c r="N66" s="217"/>
      <c r="O66" s="296">
        <v>0.2</v>
      </c>
      <c r="P66" s="290"/>
      <c r="Q66" s="1"/>
    </row>
    <row r="67" spans="2:17">
      <c r="B67" s="286" t="s">
        <v>951</v>
      </c>
      <c r="C67" s="261" t="s">
        <v>905</v>
      </c>
      <c r="D67" s="278">
        <v>10</v>
      </c>
      <c r="E67" s="279">
        <v>0.16</v>
      </c>
      <c r="F67" s="287"/>
      <c r="G67" s="127"/>
      <c r="H67" s="127"/>
      <c r="I67" s="127"/>
      <c r="J67" s="127"/>
      <c r="K67" s="127"/>
      <c r="L67" s="127"/>
      <c r="M67" s="127"/>
      <c r="N67" s="217"/>
      <c r="O67" s="296">
        <v>0.16</v>
      </c>
      <c r="P67" s="290"/>
      <c r="Q67" s="1"/>
    </row>
    <row r="68" spans="2:17">
      <c r="B68" s="286" t="s">
        <v>1230</v>
      </c>
      <c r="C68" s="261" t="s">
        <v>484</v>
      </c>
      <c r="D68" s="278">
        <v>3</v>
      </c>
      <c r="E68" s="279">
        <v>0.1</v>
      </c>
      <c r="F68" s="287"/>
      <c r="G68" s="127"/>
      <c r="H68" s="127"/>
      <c r="I68" s="127"/>
      <c r="J68" s="127"/>
      <c r="K68" s="127"/>
      <c r="L68" s="127"/>
      <c r="M68" s="127"/>
      <c r="N68" s="217"/>
      <c r="O68" s="296">
        <v>0.1</v>
      </c>
      <c r="P68" s="290"/>
      <c r="Q68" s="1"/>
    </row>
    <row r="69" spans="2:17">
      <c r="B69" s="286" t="s">
        <v>10</v>
      </c>
      <c r="C69" s="261" t="s">
        <v>484</v>
      </c>
      <c r="D69" s="278">
        <v>1.5</v>
      </c>
      <c r="E69" s="279">
        <v>7.0000000000000007E-2</v>
      </c>
      <c r="F69" s="287"/>
      <c r="G69" s="127"/>
      <c r="H69" s="127"/>
      <c r="I69" s="127"/>
      <c r="J69" s="127"/>
      <c r="K69" s="127"/>
      <c r="L69" s="127"/>
      <c r="M69" s="127"/>
      <c r="N69" s="217"/>
      <c r="O69" s="296">
        <v>7.0000000000000007E-2</v>
      </c>
      <c r="P69" s="290"/>
      <c r="Q69" s="1"/>
    </row>
    <row r="70" spans="2:17">
      <c r="B70" s="286" t="s">
        <v>4</v>
      </c>
      <c r="C70" s="261" t="s">
        <v>484</v>
      </c>
      <c r="D70" s="278">
        <v>1.5</v>
      </c>
      <c r="E70" s="279">
        <v>0.08</v>
      </c>
      <c r="F70" s="287"/>
      <c r="G70" s="127"/>
      <c r="H70" s="127"/>
      <c r="I70" s="127"/>
      <c r="J70" s="127"/>
      <c r="K70" s="127"/>
      <c r="L70" s="127"/>
      <c r="M70" s="127"/>
      <c r="N70" s="217"/>
      <c r="O70" s="296">
        <v>0.08</v>
      </c>
      <c r="P70" s="290"/>
      <c r="Q70" s="1"/>
    </row>
    <row r="71" spans="2:17">
      <c r="B71" s="286" t="s">
        <v>1229</v>
      </c>
      <c r="C71" s="3" t="s">
        <v>55</v>
      </c>
      <c r="D71" s="30">
        <v>5</v>
      </c>
      <c r="E71" s="126">
        <v>0.35</v>
      </c>
      <c r="F71" s="287"/>
      <c r="G71" s="127"/>
      <c r="H71" s="127"/>
      <c r="I71" s="127"/>
      <c r="J71" s="127"/>
      <c r="K71" s="127"/>
      <c r="L71" s="127"/>
      <c r="M71" s="127"/>
      <c r="N71" s="217"/>
      <c r="O71" s="290"/>
      <c r="P71" s="297">
        <v>0.35</v>
      </c>
      <c r="Q71" s="1"/>
    </row>
    <row r="72" spans="2:17" ht="18.75">
      <c r="B72" s="280" t="s">
        <v>90</v>
      </c>
      <c r="C72" s="281"/>
      <c r="D72" s="281"/>
      <c r="E72" s="282"/>
      <c r="F72" s="293">
        <f t="shared" ref="F72:Q72" si="0">SUM(F9:F71)</f>
        <v>4.12</v>
      </c>
      <c r="G72" s="293">
        <f t="shared" si="0"/>
        <v>3.92</v>
      </c>
      <c r="H72" s="293">
        <f t="shared" si="0"/>
        <v>1.1099999999999999</v>
      </c>
      <c r="I72" s="293">
        <f t="shared" si="0"/>
        <v>3.37</v>
      </c>
      <c r="J72" s="293">
        <f t="shared" si="0"/>
        <v>2.63</v>
      </c>
      <c r="K72" s="293">
        <f t="shared" si="0"/>
        <v>2.17</v>
      </c>
      <c r="L72" s="293">
        <f t="shared" si="0"/>
        <v>6.1899999999999995</v>
      </c>
      <c r="M72" s="293">
        <f t="shared" si="0"/>
        <v>0.63</v>
      </c>
      <c r="N72" s="293">
        <f t="shared" si="0"/>
        <v>0.94000000000000006</v>
      </c>
      <c r="O72" s="293">
        <f t="shared" si="0"/>
        <v>1.0000000000000002</v>
      </c>
      <c r="P72" s="293">
        <f t="shared" si="0"/>
        <v>0.53</v>
      </c>
      <c r="Q72" s="137">
        <f t="shared" si="0"/>
        <v>3.54</v>
      </c>
    </row>
    <row r="73" spans="2:17" ht="18.75">
      <c r="B73" s="274" t="s">
        <v>1075</v>
      </c>
      <c r="C73" s="142"/>
      <c r="D73" s="142"/>
      <c r="E73" s="143"/>
      <c r="F73" s="259">
        <v>60</v>
      </c>
      <c r="G73" s="256">
        <v>60</v>
      </c>
      <c r="H73" s="256">
        <v>30</v>
      </c>
      <c r="I73" s="256">
        <v>60</v>
      </c>
      <c r="J73" s="256">
        <v>60</v>
      </c>
      <c r="K73" s="256">
        <v>30</v>
      </c>
      <c r="L73" s="256">
        <v>50</v>
      </c>
      <c r="M73" s="256">
        <v>30</v>
      </c>
      <c r="N73" s="294">
        <v>30</v>
      </c>
      <c r="O73" s="294">
        <v>20</v>
      </c>
      <c r="P73" s="294">
        <v>30</v>
      </c>
      <c r="Q73" s="256">
        <v>60</v>
      </c>
    </row>
    <row r="74" spans="2:17" ht="18.75">
      <c r="B74" s="283" t="s">
        <v>1225</v>
      </c>
      <c r="C74" s="284"/>
      <c r="D74" s="284"/>
      <c r="E74" s="285"/>
      <c r="F74" s="264">
        <f t="shared" ref="F74:N74" si="1">SUM(F73-F72)</f>
        <v>55.88</v>
      </c>
      <c r="G74" s="264">
        <f t="shared" si="1"/>
        <v>56.08</v>
      </c>
      <c r="H74" s="264">
        <f t="shared" si="1"/>
        <v>28.89</v>
      </c>
      <c r="I74" s="264">
        <f t="shared" si="1"/>
        <v>56.63</v>
      </c>
      <c r="J74" s="264">
        <f t="shared" si="1"/>
        <v>57.37</v>
      </c>
      <c r="K74" s="264">
        <f t="shared" si="1"/>
        <v>27.83</v>
      </c>
      <c r="L74" s="264">
        <f t="shared" si="1"/>
        <v>43.81</v>
      </c>
      <c r="M74" s="264">
        <f>SUM(M73-M72)</f>
        <v>29.37</v>
      </c>
      <c r="N74" s="295">
        <f t="shared" si="1"/>
        <v>29.06</v>
      </c>
      <c r="O74" s="295">
        <f t="shared" ref="O74:P74" si="2">SUM(O73-O72)</f>
        <v>19</v>
      </c>
      <c r="P74" s="295">
        <f t="shared" si="2"/>
        <v>29.47</v>
      </c>
      <c r="Q74" s="265">
        <f t="shared" ref="Q74" si="3">SUM(Q73-Q72)</f>
        <v>56.46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28905-1341-40AB-8AD3-4994B1F56B31}">
  <sheetPr>
    <tabColor rgb="FFFF6699"/>
  </sheetPr>
  <dimension ref="B2:W144"/>
  <sheetViews>
    <sheetView zoomScaleNormal="100" workbookViewId="0"/>
  </sheetViews>
  <sheetFormatPr defaultRowHeight="15"/>
  <cols>
    <col min="2" max="2" width="34.7109375" customWidth="1"/>
    <col min="3" max="4" width="12.7109375" customWidth="1"/>
    <col min="5" max="5" width="13.5703125" customWidth="1"/>
    <col min="6" max="6" width="19.7109375" customWidth="1"/>
    <col min="7" max="9" width="12.7109375" customWidth="1"/>
    <col min="10" max="10" width="23" customWidth="1"/>
  </cols>
  <sheetData>
    <row r="2" spans="2:22" ht="15" customHeight="1">
      <c r="B2" s="233" t="s">
        <v>987</v>
      </c>
      <c r="C2" s="142"/>
      <c r="D2" s="142"/>
      <c r="E2" s="143"/>
    </row>
    <row r="3" spans="2:22">
      <c r="B3" t="s">
        <v>988</v>
      </c>
    </row>
    <row r="4" spans="2:22" ht="15" customHeight="1">
      <c r="B4" s="147" t="s">
        <v>989</v>
      </c>
      <c r="C4" s="147"/>
      <c r="D4" s="147"/>
      <c r="E4" s="147"/>
      <c r="F4" s="147"/>
      <c r="G4" s="90"/>
      <c r="H4" s="90"/>
      <c r="I4" s="90"/>
      <c r="J4" s="91"/>
      <c r="K4" s="91"/>
      <c r="L4" s="91"/>
      <c r="M4" s="91"/>
      <c r="N4" s="92"/>
      <c r="O4" s="92"/>
      <c r="P4" s="92"/>
      <c r="Q4" s="92"/>
      <c r="R4" s="92"/>
      <c r="S4" s="92"/>
      <c r="T4" s="92"/>
      <c r="U4" s="92"/>
      <c r="V4" s="92"/>
    </row>
    <row r="5" spans="2:22" ht="15" customHeight="1">
      <c r="B5" s="148"/>
      <c r="C5" s="147"/>
      <c r="D5" s="149"/>
      <c r="E5" s="147"/>
      <c r="F5" s="147"/>
      <c r="G5" s="147"/>
      <c r="H5" s="147"/>
      <c r="I5" s="147"/>
      <c r="J5" s="91"/>
      <c r="K5" s="91"/>
      <c r="L5" s="91"/>
      <c r="M5" s="91"/>
      <c r="N5" s="92"/>
      <c r="O5" s="92"/>
      <c r="P5" s="92"/>
      <c r="Q5" s="92"/>
      <c r="R5" s="92"/>
      <c r="S5" s="92"/>
      <c r="T5" s="92"/>
      <c r="U5" s="92"/>
      <c r="V5" s="92"/>
    </row>
    <row r="6" spans="2:22" ht="15" customHeight="1">
      <c r="B6" s="14" t="s">
        <v>693</v>
      </c>
      <c r="C6" s="186" t="s">
        <v>368</v>
      </c>
      <c r="D6" s="186" t="s">
        <v>367</v>
      </c>
      <c r="E6" s="187" t="s">
        <v>369</v>
      </c>
      <c r="F6" s="187" t="s">
        <v>370</v>
      </c>
      <c r="G6" s="184" t="s">
        <v>371</v>
      </c>
      <c r="H6" s="184" t="s">
        <v>372</v>
      </c>
      <c r="I6" s="184" t="s">
        <v>373</v>
      </c>
      <c r="M6" s="91"/>
      <c r="S6" s="92"/>
      <c r="T6" s="92"/>
      <c r="U6" s="92"/>
      <c r="V6" s="92"/>
    </row>
    <row r="7" spans="2:22" ht="15" customHeight="1">
      <c r="B7" s="73" t="s">
        <v>374</v>
      </c>
      <c r="C7" s="155" t="s">
        <v>376</v>
      </c>
      <c r="D7" s="155" t="s">
        <v>375</v>
      </c>
      <c r="E7" s="299">
        <v>8.5</v>
      </c>
      <c r="F7" s="156">
        <f>SUM(E7*1.2)</f>
        <v>10.199999999999999</v>
      </c>
      <c r="G7" s="307">
        <v>19.5</v>
      </c>
      <c r="H7" s="185">
        <f>SUM(G7-F7)</f>
        <v>9.3000000000000007</v>
      </c>
      <c r="I7" s="154">
        <f>H7/G7</f>
        <v>0.47692307692307695</v>
      </c>
      <c r="M7" s="91"/>
      <c r="S7" s="92"/>
      <c r="T7" s="92"/>
      <c r="U7" s="92"/>
      <c r="V7" s="92"/>
    </row>
    <row r="8" spans="2:22" ht="15" customHeight="1">
      <c r="B8" s="74" t="s">
        <v>3</v>
      </c>
      <c r="C8" s="155" t="s">
        <v>376</v>
      </c>
      <c r="D8" s="155" t="s">
        <v>377</v>
      </c>
      <c r="E8" s="299">
        <v>7.5</v>
      </c>
      <c r="F8" s="152">
        <f t="shared" ref="F8:F9" si="0">SUM(E8*1.2)</f>
        <v>9</v>
      </c>
      <c r="G8" s="307">
        <v>17</v>
      </c>
      <c r="H8" s="153">
        <f t="shared" ref="H8:H9" si="1">SUM(G8-F8)</f>
        <v>8</v>
      </c>
      <c r="I8" s="154">
        <f t="shared" ref="I8:I9" si="2">H8/G8</f>
        <v>0.47058823529411764</v>
      </c>
      <c r="M8" s="91"/>
      <c r="S8" s="92"/>
      <c r="T8" s="92"/>
      <c r="U8" s="92"/>
      <c r="V8" s="92"/>
    </row>
    <row r="9" spans="2:22" ht="15" customHeight="1">
      <c r="B9" s="74" t="s">
        <v>4</v>
      </c>
      <c r="C9" s="155" t="s">
        <v>55</v>
      </c>
      <c r="D9" s="155" t="s">
        <v>378</v>
      </c>
      <c r="E9" s="299">
        <v>7</v>
      </c>
      <c r="F9" s="152">
        <f t="shared" si="0"/>
        <v>8.4</v>
      </c>
      <c r="G9" s="307">
        <v>16</v>
      </c>
      <c r="H9" s="153">
        <f t="shared" si="1"/>
        <v>7.6</v>
      </c>
      <c r="I9" s="154">
        <f t="shared" si="2"/>
        <v>0.47499999999999998</v>
      </c>
      <c r="M9" s="91"/>
      <c r="S9" s="92"/>
      <c r="T9" s="92"/>
      <c r="U9" s="92"/>
      <c r="V9" s="92"/>
    </row>
    <row r="10" spans="2:22" ht="15" customHeight="1">
      <c r="B10" s="147"/>
      <c r="C10" s="147"/>
      <c r="D10" s="147"/>
      <c r="E10" s="308"/>
      <c r="F10" s="147"/>
      <c r="G10" s="308"/>
      <c r="H10" s="147"/>
      <c r="I10" s="147"/>
      <c r="M10" s="91"/>
      <c r="S10" s="92"/>
      <c r="T10" s="92"/>
      <c r="U10" s="92"/>
      <c r="V10" s="92"/>
    </row>
    <row r="11" spans="2:22" ht="15" customHeight="1">
      <c r="B11" s="15" t="s">
        <v>5</v>
      </c>
      <c r="C11" s="186" t="s">
        <v>368</v>
      </c>
      <c r="D11" s="186" t="s">
        <v>367</v>
      </c>
      <c r="E11" s="313" t="s">
        <v>369</v>
      </c>
      <c r="F11" s="187" t="s">
        <v>370</v>
      </c>
      <c r="G11" s="314" t="s">
        <v>371</v>
      </c>
      <c r="H11" s="184" t="s">
        <v>372</v>
      </c>
      <c r="I11" s="184" t="s">
        <v>373</v>
      </c>
      <c r="M11" s="91"/>
      <c r="S11" s="92"/>
      <c r="T11" s="92"/>
      <c r="U11" s="92"/>
      <c r="V11" s="92"/>
    </row>
    <row r="12" spans="2:22" ht="15" customHeight="1">
      <c r="B12" s="73" t="s">
        <v>6</v>
      </c>
      <c r="C12" s="151" t="s">
        <v>376</v>
      </c>
      <c r="D12" s="151" t="s">
        <v>380</v>
      </c>
      <c r="E12" s="311">
        <v>7</v>
      </c>
      <c r="F12" s="156">
        <f t="shared" ref="F12:F51" si="3">SUM(E12*1.2)</f>
        <v>8.4</v>
      </c>
      <c r="G12" s="312">
        <v>16</v>
      </c>
      <c r="H12" s="153">
        <f t="shared" ref="H12:H51" si="4">SUM(G12-F12)</f>
        <v>7.6</v>
      </c>
      <c r="I12" s="154">
        <f t="shared" ref="I12:I51" si="5">H12/G12</f>
        <v>0.47499999999999998</v>
      </c>
      <c r="M12" s="91"/>
      <c r="S12" s="92"/>
      <c r="T12" s="92"/>
      <c r="U12" s="92"/>
      <c r="V12" s="92"/>
    </row>
    <row r="13" spans="2:22" ht="15" customHeight="1">
      <c r="B13" s="74" t="s">
        <v>7</v>
      </c>
      <c r="C13" s="155" t="s">
        <v>376</v>
      </c>
      <c r="D13" s="155" t="s">
        <v>381</v>
      </c>
      <c r="E13" s="299">
        <v>6.5</v>
      </c>
      <c r="F13" s="152">
        <f t="shared" si="3"/>
        <v>7.8</v>
      </c>
      <c r="G13" s="307">
        <v>14.5</v>
      </c>
      <c r="H13" s="153">
        <f t="shared" si="4"/>
        <v>6.7</v>
      </c>
      <c r="I13" s="154">
        <f t="shared" si="5"/>
        <v>0.46206896551724141</v>
      </c>
      <c r="M13" s="91"/>
      <c r="S13" s="92"/>
      <c r="T13" s="92"/>
      <c r="U13" s="92"/>
      <c r="V13" s="92"/>
    </row>
    <row r="14" spans="2:22" ht="15" customHeight="1">
      <c r="B14" s="157" t="s">
        <v>8</v>
      </c>
      <c r="C14" s="158" t="s">
        <v>376</v>
      </c>
      <c r="D14" s="158" t="s">
        <v>382</v>
      </c>
      <c r="E14" s="299">
        <v>7</v>
      </c>
      <c r="F14" s="152">
        <f t="shared" si="3"/>
        <v>8.4</v>
      </c>
      <c r="G14" s="307">
        <v>16</v>
      </c>
      <c r="H14" s="153">
        <f t="shared" si="4"/>
        <v>7.6</v>
      </c>
      <c r="I14" s="154">
        <f t="shared" si="5"/>
        <v>0.47499999999999998</v>
      </c>
      <c r="M14" s="91"/>
      <c r="S14" s="92"/>
      <c r="T14" s="92"/>
      <c r="U14" s="92"/>
      <c r="V14" s="92"/>
    </row>
    <row r="15" spans="2:22" ht="15" customHeight="1">
      <c r="B15" s="73" t="s">
        <v>9</v>
      </c>
      <c r="C15" s="151" t="s">
        <v>55</v>
      </c>
      <c r="D15" s="151" t="s">
        <v>383</v>
      </c>
      <c r="E15" s="299">
        <v>6</v>
      </c>
      <c r="F15" s="152">
        <f t="shared" si="3"/>
        <v>7.1999999999999993</v>
      </c>
      <c r="G15" s="307">
        <v>14.5</v>
      </c>
      <c r="H15" s="153">
        <f t="shared" si="4"/>
        <v>7.3000000000000007</v>
      </c>
      <c r="I15" s="154">
        <f t="shared" si="5"/>
        <v>0.50344827586206897</v>
      </c>
      <c r="M15" s="91"/>
      <c r="S15" s="92"/>
      <c r="T15" s="92"/>
      <c r="U15" s="92"/>
      <c r="V15" s="92"/>
    </row>
    <row r="16" spans="2:22" ht="15" customHeight="1">
      <c r="B16" s="74" t="s">
        <v>10</v>
      </c>
      <c r="C16" s="155" t="s">
        <v>385</v>
      </c>
      <c r="D16" s="155" t="s">
        <v>384</v>
      </c>
      <c r="E16" s="299">
        <v>5</v>
      </c>
      <c r="F16" s="152">
        <f t="shared" si="3"/>
        <v>6</v>
      </c>
      <c r="G16" s="307">
        <v>11.5</v>
      </c>
      <c r="H16" s="153">
        <f t="shared" si="4"/>
        <v>5.5</v>
      </c>
      <c r="I16" s="154">
        <f t="shared" si="5"/>
        <v>0.47826086956521741</v>
      </c>
      <c r="M16" s="91"/>
      <c r="S16" s="92"/>
      <c r="T16" s="92"/>
      <c r="U16" s="92"/>
      <c r="V16" s="92"/>
    </row>
    <row r="17" spans="2:22" ht="15" customHeight="1">
      <c r="B17" s="147"/>
      <c r="C17" s="147"/>
      <c r="D17" s="147"/>
      <c r="E17" s="308"/>
      <c r="F17" s="147"/>
      <c r="G17" s="308"/>
      <c r="H17" s="147"/>
      <c r="I17" s="147"/>
      <c r="M17" s="91"/>
      <c r="S17" s="92"/>
      <c r="T17" s="92"/>
      <c r="U17" s="92"/>
      <c r="V17" s="92"/>
    </row>
    <row r="18" spans="2:22" ht="15" customHeight="1">
      <c r="B18" s="16" t="s">
        <v>11</v>
      </c>
      <c r="C18" s="186" t="s">
        <v>368</v>
      </c>
      <c r="D18" s="186" t="s">
        <v>367</v>
      </c>
      <c r="E18" s="313" t="s">
        <v>369</v>
      </c>
      <c r="F18" s="187" t="s">
        <v>370</v>
      </c>
      <c r="G18" s="315" t="s">
        <v>371</v>
      </c>
      <c r="H18" s="184" t="s">
        <v>372</v>
      </c>
      <c r="I18" s="184" t="s">
        <v>373</v>
      </c>
      <c r="M18" s="91"/>
      <c r="S18" s="92"/>
      <c r="T18" s="92"/>
      <c r="U18" s="92"/>
      <c r="V18" s="92"/>
    </row>
    <row r="19" spans="2:22" ht="15" customHeight="1">
      <c r="B19" s="73" t="s">
        <v>12</v>
      </c>
      <c r="C19" s="151" t="s">
        <v>376</v>
      </c>
      <c r="D19" s="151" t="s">
        <v>386</v>
      </c>
      <c r="E19" s="311">
        <v>7</v>
      </c>
      <c r="F19" s="156">
        <f t="shared" si="3"/>
        <v>8.4</v>
      </c>
      <c r="G19" s="312">
        <v>16</v>
      </c>
      <c r="H19" s="153">
        <f t="shared" si="4"/>
        <v>7.6</v>
      </c>
      <c r="I19" s="154">
        <f t="shared" si="5"/>
        <v>0.47499999999999998</v>
      </c>
      <c r="M19" s="91"/>
      <c r="S19" s="92"/>
      <c r="T19" s="92"/>
      <c r="U19" s="92"/>
      <c r="V19" s="92"/>
    </row>
    <row r="20" spans="2:22" ht="15" customHeight="1">
      <c r="B20" s="74" t="s">
        <v>13</v>
      </c>
      <c r="C20" s="155" t="s">
        <v>376</v>
      </c>
      <c r="D20" s="155" t="s">
        <v>387</v>
      </c>
      <c r="E20" s="299">
        <v>6.5</v>
      </c>
      <c r="F20" s="152">
        <f t="shared" si="3"/>
        <v>7.8</v>
      </c>
      <c r="G20" s="307">
        <v>14.5</v>
      </c>
      <c r="H20" s="153">
        <f t="shared" si="4"/>
        <v>6.7</v>
      </c>
      <c r="I20" s="154">
        <f t="shared" si="5"/>
        <v>0.46206896551724141</v>
      </c>
      <c r="M20" s="91"/>
      <c r="S20" s="92"/>
      <c r="T20" s="92"/>
      <c r="U20" s="92"/>
      <c r="V20" s="92"/>
    </row>
    <row r="21" spans="2:22" ht="15" customHeight="1">
      <c r="B21" s="74" t="s">
        <v>14</v>
      </c>
      <c r="C21" s="155" t="s">
        <v>376</v>
      </c>
      <c r="D21" s="155" t="s">
        <v>388</v>
      </c>
      <c r="E21" s="299">
        <v>7</v>
      </c>
      <c r="F21" s="152">
        <f t="shared" si="3"/>
        <v>8.4</v>
      </c>
      <c r="G21" s="307">
        <v>16</v>
      </c>
      <c r="H21" s="153">
        <f t="shared" si="4"/>
        <v>7.6</v>
      </c>
      <c r="I21" s="154">
        <f t="shared" si="5"/>
        <v>0.47499999999999998</v>
      </c>
      <c r="M21" s="91"/>
      <c r="S21" s="92"/>
      <c r="T21" s="92"/>
      <c r="U21" s="92"/>
      <c r="V21" s="92"/>
    </row>
    <row r="22" spans="2:22" ht="15" customHeight="1">
      <c r="B22" s="157" t="s">
        <v>15</v>
      </c>
      <c r="C22" s="158" t="s">
        <v>55</v>
      </c>
      <c r="D22" s="158" t="s">
        <v>389</v>
      </c>
      <c r="E22" s="299">
        <v>6</v>
      </c>
      <c r="F22" s="152">
        <f t="shared" si="3"/>
        <v>7.1999999999999993</v>
      </c>
      <c r="G22" s="307">
        <v>14</v>
      </c>
      <c r="H22" s="153">
        <f t="shared" si="4"/>
        <v>6.8000000000000007</v>
      </c>
      <c r="I22" s="154">
        <f t="shared" si="5"/>
        <v>0.48571428571428577</v>
      </c>
      <c r="M22" s="91"/>
      <c r="S22" s="92"/>
      <c r="T22" s="92"/>
      <c r="U22" s="92"/>
      <c r="V22" s="92"/>
    </row>
    <row r="23" spans="2:22" ht="15" customHeight="1">
      <c r="B23" s="73" t="s">
        <v>16</v>
      </c>
      <c r="C23" s="151" t="s">
        <v>385</v>
      </c>
      <c r="D23" s="151" t="s">
        <v>390</v>
      </c>
      <c r="E23" s="299">
        <v>5</v>
      </c>
      <c r="F23" s="152">
        <f t="shared" si="3"/>
        <v>6</v>
      </c>
      <c r="G23" s="307">
        <v>11.5</v>
      </c>
      <c r="H23" s="153">
        <f t="shared" si="4"/>
        <v>5.5</v>
      </c>
      <c r="I23" s="154">
        <f t="shared" si="5"/>
        <v>0.47826086956521741</v>
      </c>
      <c r="M23" s="91"/>
      <c r="S23" s="92"/>
      <c r="T23" s="92"/>
      <c r="U23" s="92"/>
      <c r="V23" s="92"/>
    </row>
    <row r="24" spans="2:22" ht="15" customHeight="1">
      <c r="B24" s="147"/>
      <c r="C24" s="147"/>
      <c r="D24" s="147"/>
      <c r="E24" s="308"/>
      <c r="F24" s="147"/>
      <c r="G24" s="308"/>
      <c r="H24" s="147"/>
      <c r="I24" s="147"/>
      <c r="M24" s="91"/>
      <c r="S24" s="95"/>
      <c r="T24" s="95"/>
      <c r="U24" s="95"/>
      <c r="V24" s="95"/>
    </row>
    <row r="25" spans="2:22" ht="15" customHeight="1">
      <c r="B25" s="17" t="s">
        <v>17</v>
      </c>
      <c r="C25" s="186" t="s">
        <v>368</v>
      </c>
      <c r="D25" s="186" t="s">
        <v>367</v>
      </c>
      <c r="E25" s="313" t="s">
        <v>369</v>
      </c>
      <c r="F25" s="187" t="s">
        <v>370</v>
      </c>
      <c r="G25" s="315" t="s">
        <v>371</v>
      </c>
      <c r="H25" s="184" t="s">
        <v>372</v>
      </c>
      <c r="I25" s="184" t="s">
        <v>373</v>
      </c>
      <c r="L25" s="92"/>
      <c r="M25" s="91"/>
      <c r="N25" s="92"/>
      <c r="O25" s="92"/>
      <c r="P25" s="92"/>
      <c r="Q25" s="92"/>
      <c r="R25" s="92"/>
      <c r="S25" s="92"/>
      <c r="T25" s="92"/>
      <c r="U25" s="92"/>
      <c r="V25" s="92"/>
    </row>
    <row r="26" spans="2:22" ht="15" customHeight="1">
      <c r="B26" s="73" t="s">
        <v>18</v>
      </c>
      <c r="C26" s="151" t="s">
        <v>376</v>
      </c>
      <c r="D26" s="151" t="s">
        <v>391</v>
      </c>
      <c r="E26" s="311">
        <v>7</v>
      </c>
      <c r="F26" s="156">
        <f t="shared" si="3"/>
        <v>8.4</v>
      </c>
      <c r="G26" s="312">
        <v>16</v>
      </c>
      <c r="H26" s="153">
        <f t="shared" si="4"/>
        <v>7.6</v>
      </c>
      <c r="I26" s="154">
        <f t="shared" si="5"/>
        <v>0.47499999999999998</v>
      </c>
      <c r="L26" s="92"/>
      <c r="M26" s="91"/>
      <c r="N26" s="92"/>
      <c r="O26" s="92"/>
      <c r="P26" s="92"/>
      <c r="Q26" s="92"/>
      <c r="R26" s="92"/>
      <c r="S26" s="92"/>
      <c r="T26" s="92"/>
      <c r="U26" s="92"/>
      <c r="V26" s="92"/>
    </row>
    <row r="27" spans="2:22" ht="15" customHeight="1">
      <c r="B27" s="74" t="s">
        <v>19</v>
      </c>
      <c r="C27" s="155" t="s">
        <v>376</v>
      </c>
      <c r="D27" s="155" t="s">
        <v>392</v>
      </c>
      <c r="E27" s="299">
        <v>6.5</v>
      </c>
      <c r="F27" s="152">
        <f t="shared" si="3"/>
        <v>7.8</v>
      </c>
      <c r="G27" s="307">
        <v>14.5</v>
      </c>
      <c r="H27" s="153">
        <f t="shared" si="4"/>
        <v>6.7</v>
      </c>
      <c r="I27" s="154">
        <f t="shared" si="5"/>
        <v>0.46206896551724141</v>
      </c>
      <c r="L27" s="92"/>
      <c r="M27" s="91"/>
      <c r="N27" s="92"/>
      <c r="O27" s="92"/>
      <c r="P27" s="92"/>
      <c r="Q27" s="92"/>
      <c r="R27" s="92"/>
      <c r="S27" s="92"/>
      <c r="T27" s="92"/>
      <c r="U27" s="92"/>
      <c r="V27" s="92"/>
    </row>
    <row r="28" spans="2:22" ht="15" customHeight="1">
      <c r="B28" s="74" t="s">
        <v>20</v>
      </c>
      <c r="C28" s="155" t="s">
        <v>376</v>
      </c>
      <c r="D28" s="155" t="s">
        <v>393</v>
      </c>
      <c r="E28" s="299">
        <v>7</v>
      </c>
      <c r="F28" s="152">
        <f t="shared" si="3"/>
        <v>8.4</v>
      </c>
      <c r="G28" s="307">
        <v>16</v>
      </c>
      <c r="H28" s="153">
        <f t="shared" si="4"/>
        <v>7.6</v>
      </c>
      <c r="I28" s="154">
        <f t="shared" si="5"/>
        <v>0.47499999999999998</v>
      </c>
      <c r="L28" s="92"/>
      <c r="M28" s="91"/>
      <c r="N28" s="92"/>
      <c r="O28" s="92"/>
      <c r="P28" s="92"/>
      <c r="Q28" s="92"/>
      <c r="R28" s="92"/>
      <c r="S28" s="92"/>
      <c r="T28" s="92"/>
      <c r="U28" s="92"/>
      <c r="V28" s="92"/>
    </row>
    <row r="29" spans="2:22" ht="15" customHeight="1">
      <c r="B29" s="157" t="s">
        <v>21</v>
      </c>
      <c r="C29" s="158" t="s">
        <v>55</v>
      </c>
      <c r="D29" s="158" t="s">
        <v>394</v>
      </c>
      <c r="E29" s="299">
        <v>6</v>
      </c>
      <c r="F29" s="152">
        <f t="shared" si="3"/>
        <v>7.1999999999999993</v>
      </c>
      <c r="G29" s="307">
        <v>14</v>
      </c>
      <c r="H29" s="153">
        <f t="shared" si="4"/>
        <v>6.8000000000000007</v>
      </c>
      <c r="I29" s="154">
        <f t="shared" si="5"/>
        <v>0.48571428571428577</v>
      </c>
      <c r="L29" s="92"/>
      <c r="M29" s="91"/>
      <c r="N29" s="92"/>
      <c r="O29" s="92"/>
      <c r="P29" s="92"/>
      <c r="Q29" s="92"/>
      <c r="R29" s="92"/>
      <c r="S29" s="92"/>
      <c r="T29" s="92"/>
      <c r="U29" s="92"/>
      <c r="V29" s="92"/>
    </row>
    <row r="30" spans="2:22" ht="15" customHeight="1">
      <c r="B30" s="73" t="s">
        <v>22</v>
      </c>
      <c r="C30" s="151" t="s">
        <v>385</v>
      </c>
      <c r="D30" s="151" t="s">
        <v>395</v>
      </c>
      <c r="E30" s="299">
        <v>5</v>
      </c>
      <c r="F30" s="152">
        <f t="shared" si="3"/>
        <v>6</v>
      </c>
      <c r="G30" s="307">
        <v>11.5</v>
      </c>
      <c r="H30" s="153">
        <f t="shared" si="4"/>
        <v>5.5</v>
      </c>
      <c r="I30" s="154">
        <f t="shared" si="5"/>
        <v>0.47826086956521741</v>
      </c>
      <c r="L30" s="92"/>
      <c r="M30" s="91"/>
      <c r="N30" s="92"/>
      <c r="O30" s="92"/>
      <c r="P30" s="92"/>
      <c r="Q30" s="92"/>
      <c r="R30" s="92"/>
      <c r="S30" s="92"/>
      <c r="T30" s="92"/>
      <c r="U30" s="92"/>
      <c r="V30" s="92"/>
    </row>
    <row r="31" spans="2:22" ht="15" customHeight="1">
      <c r="B31" s="161" t="s">
        <v>23</v>
      </c>
      <c r="C31" s="155" t="s">
        <v>397</v>
      </c>
      <c r="D31" s="155" t="s">
        <v>396</v>
      </c>
      <c r="E31" s="299">
        <v>3.5</v>
      </c>
      <c r="F31" s="152">
        <f t="shared" si="3"/>
        <v>4.2</v>
      </c>
      <c r="G31" s="307">
        <v>7.5</v>
      </c>
      <c r="H31" s="153">
        <f t="shared" si="4"/>
        <v>3.3</v>
      </c>
      <c r="I31" s="154">
        <f t="shared" si="5"/>
        <v>0.44</v>
      </c>
      <c r="L31" s="92"/>
      <c r="M31" s="91"/>
      <c r="N31" s="92"/>
      <c r="O31" s="92"/>
      <c r="P31" s="92"/>
      <c r="Q31" s="92"/>
      <c r="R31" s="92"/>
      <c r="S31" s="92"/>
      <c r="T31" s="92"/>
      <c r="U31" s="92"/>
      <c r="V31" s="92"/>
    </row>
    <row r="32" spans="2:22" ht="15" customHeight="1">
      <c r="B32" s="148"/>
      <c r="C32" s="148"/>
      <c r="D32" s="148"/>
      <c r="E32" s="308"/>
      <c r="F32" s="147"/>
      <c r="G32" s="308"/>
      <c r="H32" s="147"/>
      <c r="I32" s="147"/>
      <c r="L32" s="92"/>
      <c r="M32" s="91"/>
      <c r="N32" s="92"/>
      <c r="O32" s="92"/>
      <c r="P32" s="92"/>
      <c r="Q32" s="92"/>
      <c r="R32" s="92"/>
      <c r="S32" s="92"/>
      <c r="T32" s="92"/>
      <c r="U32" s="92"/>
      <c r="V32" s="92"/>
    </row>
    <row r="33" spans="2:22" ht="15" customHeight="1">
      <c r="B33" s="18" t="s">
        <v>26</v>
      </c>
      <c r="C33" s="186" t="s">
        <v>368</v>
      </c>
      <c r="D33" s="186" t="s">
        <v>367</v>
      </c>
      <c r="E33" s="313" t="s">
        <v>369</v>
      </c>
      <c r="F33" s="187" t="s">
        <v>370</v>
      </c>
      <c r="G33" s="316" t="s">
        <v>993</v>
      </c>
      <c r="H33" s="184" t="s">
        <v>372</v>
      </c>
      <c r="I33" s="184" t="s">
        <v>373</v>
      </c>
      <c r="L33" s="92"/>
      <c r="M33" s="91"/>
      <c r="N33" s="92"/>
      <c r="O33" s="92"/>
      <c r="P33" s="92"/>
      <c r="Q33" s="92"/>
      <c r="R33" s="92"/>
      <c r="S33" s="92"/>
      <c r="T33" s="92"/>
      <c r="U33" s="92"/>
      <c r="V33" s="92"/>
    </row>
    <row r="34" spans="2:22" ht="15" customHeight="1">
      <c r="B34" s="163" t="s">
        <v>27</v>
      </c>
      <c r="C34" s="151" t="s">
        <v>399</v>
      </c>
      <c r="D34" s="151" t="s">
        <v>398</v>
      </c>
      <c r="E34" s="311">
        <v>11.5</v>
      </c>
      <c r="F34" s="156">
        <f t="shared" si="3"/>
        <v>13.799999999999999</v>
      </c>
      <c r="G34" s="312">
        <v>26.5</v>
      </c>
      <c r="H34" s="153">
        <f t="shared" si="4"/>
        <v>12.700000000000001</v>
      </c>
      <c r="I34" s="154">
        <f t="shared" si="5"/>
        <v>0.47924528301886798</v>
      </c>
      <c r="L34" s="92"/>
      <c r="M34" s="91"/>
      <c r="N34" s="92"/>
      <c r="O34" s="92"/>
      <c r="P34" s="92"/>
      <c r="Q34" s="92"/>
      <c r="R34" s="92"/>
      <c r="S34" s="92"/>
      <c r="T34" s="92"/>
      <c r="U34" s="92"/>
      <c r="V34" s="92"/>
    </row>
    <row r="35" spans="2:22" ht="15" customHeight="1">
      <c r="B35" s="161" t="s">
        <v>28</v>
      </c>
      <c r="C35" s="155" t="s">
        <v>399</v>
      </c>
      <c r="D35" s="155" t="s">
        <v>400</v>
      </c>
      <c r="E35" s="299">
        <v>8</v>
      </c>
      <c r="F35" s="152">
        <f t="shared" si="3"/>
        <v>9.6</v>
      </c>
      <c r="G35" s="307">
        <v>18.5</v>
      </c>
      <c r="H35" s="153">
        <f t="shared" si="4"/>
        <v>8.9</v>
      </c>
      <c r="I35" s="154">
        <f t="shared" si="5"/>
        <v>0.48108108108108111</v>
      </c>
      <c r="L35" s="92"/>
      <c r="M35" s="91"/>
      <c r="N35" s="92"/>
      <c r="O35" s="92"/>
      <c r="P35" s="92"/>
      <c r="Q35" s="92"/>
      <c r="R35" s="92"/>
      <c r="S35" s="92"/>
      <c r="T35" s="92"/>
      <c r="U35" s="92"/>
      <c r="V35" s="92"/>
    </row>
    <row r="36" spans="2:22" ht="15" customHeight="1">
      <c r="B36" s="161" t="s">
        <v>401</v>
      </c>
      <c r="C36" s="164" t="s">
        <v>385</v>
      </c>
      <c r="D36" s="164" t="s">
        <v>402</v>
      </c>
      <c r="E36" s="299">
        <v>8</v>
      </c>
      <c r="F36" s="152">
        <f t="shared" si="3"/>
        <v>9.6</v>
      </c>
      <c r="G36" s="307">
        <v>19</v>
      </c>
      <c r="H36" s="153">
        <f t="shared" si="4"/>
        <v>9.4</v>
      </c>
      <c r="I36" s="154">
        <f t="shared" si="5"/>
        <v>0.4947368421052632</v>
      </c>
      <c r="L36" s="92"/>
      <c r="M36" s="91"/>
      <c r="N36" s="92"/>
      <c r="O36" s="92"/>
      <c r="P36" s="92"/>
      <c r="Q36" s="92"/>
      <c r="R36" s="92"/>
      <c r="S36" s="92"/>
      <c r="T36" s="92"/>
      <c r="U36" s="92"/>
      <c r="V36" s="92"/>
    </row>
    <row r="37" spans="2:22" ht="15" customHeight="1">
      <c r="B37" s="161" t="s">
        <v>403</v>
      </c>
      <c r="C37" s="155" t="s">
        <v>385</v>
      </c>
      <c r="D37" s="155" t="s">
        <v>404</v>
      </c>
      <c r="E37" s="299">
        <v>11</v>
      </c>
      <c r="F37" s="152">
        <f t="shared" si="3"/>
        <v>13.2</v>
      </c>
      <c r="G37" s="307">
        <v>24.5</v>
      </c>
      <c r="H37" s="153">
        <f t="shared" si="4"/>
        <v>11.3</v>
      </c>
      <c r="I37" s="154">
        <f t="shared" si="5"/>
        <v>0.4612244897959184</v>
      </c>
      <c r="L37" s="92"/>
      <c r="M37" s="91"/>
      <c r="N37" s="92"/>
      <c r="O37" s="92"/>
      <c r="P37" s="92"/>
      <c r="Q37" s="92"/>
      <c r="R37" s="92"/>
      <c r="S37" s="92"/>
      <c r="T37" s="92"/>
      <c r="U37" s="92"/>
      <c r="V37" s="92"/>
    </row>
    <row r="38" spans="2:22" ht="15" customHeight="1">
      <c r="B38" s="161" t="s">
        <v>405</v>
      </c>
      <c r="C38" s="155" t="s">
        <v>407</v>
      </c>
      <c r="D38" s="155" t="s">
        <v>406</v>
      </c>
      <c r="E38" s="299">
        <v>13</v>
      </c>
      <c r="F38" s="152">
        <f t="shared" si="3"/>
        <v>15.6</v>
      </c>
      <c r="G38" s="307">
        <v>30.5</v>
      </c>
      <c r="H38" s="153">
        <f t="shared" si="4"/>
        <v>14.9</v>
      </c>
      <c r="I38" s="154">
        <f t="shared" si="5"/>
        <v>0.48852459016393446</v>
      </c>
      <c r="L38" s="92"/>
      <c r="M38" s="91"/>
      <c r="N38" s="92"/>
      <c r="O38" s="92"/>
      <c r="P38" s="92"/>
      <c r="Q38" s="92"/>
      <c r="R38" s="92"/>
      <c r="S38" s="92"/>
      <c r="T38" s="92"/>
      <c r="U38" s="92"/>
      <c r="V38" s="92"/>
    </row>
    <row r="39" spans="2:22" ht="15" customHeight="1">
      <c r="B39" s="161" t="s">
        <v>408</v>
      </c>
      <c r="C39" s="155" t="s">
        <v>407</v>
      </c>
      <c r="D39" s="155" t="s">
        <v>409</v>
      </c>
      <c r="E39" s="299">
        <v>16.5</v>
      </c>
      <c r="F39" s="152">
        <f t="shared" si="3"/>
        <v>19.8</v>
      </c>
      <c r="G39" s="307">
        <v>39</v>
      </c>
      <c r="H39" s="153">
        <f t="shared" si="4"/>
        <v>19.2</v>
      </c>
      <c r="I39" s="154">
        <f t="shared" si="5"/>
        <v>0.49230769230769228</v>
      </c>
      <c r="L39" s="92"/>
      <c r="M39" s="91"/>
      <c r="N39" s="92"/>
      <c r="O39" s="92"/>
      <c r="P39" s="92"/>
      <c r="Q39" s="92"/>
      <c r="R39" s="92"/>
      <c r="S39" s="92"/>
      <c r="T39" s="92"/>
      <c r="U39" s="92"/>
      <c r="V39" s="92"/>
    </row>
    <row r="40" spans="2:22" ht="15" customHeight="1">
      <c r="B40" s="161" t="s">
        <v>410</v>
      </c>
      <c r="C40" s="155" t="s">
        <v>407</v>
      </c>
      <c r="D40" s="155" t="s">
        <v>411</v>
      </c>
      <c r="E40" s="299">
        <v>13.5</v>
      </c>
      <c r="F40" s="152">
        <f t="shared" si="3"/>
        <v>16.2</v>
      </c>
      <c r="G40" s="307">
        <v>31</v>
      </c>
      <c r="H40" s="153">
        <f t="shared" si="4"/>
        <v>14.8</v>
      </c>
      <c r="I40" s="154">
        <f t="shared" si="5"/>
        <v>0.47741935483870968</v>
      </c>
      <c r="L40" s="92"/>
      <c r="M40" s="91"/>
      <c r="N40" s="92"/>
      <c r="O40" s="92"/>
      <c r="P40" s="92"/>
      <c r="Q40" s="92"/>
      <c r="R40" s="92"/>
      <c r="S40" s="92"/>
      <c r="T40" s="92"/>
      <c r="U40" s="92"/>
      <c r="V40" s="92"/>
    </row>
    <row r="41" spans="2:22" ht="15" customHeight="1">
      <c r="B41" s="161" t="s">
        <v>412</v>
      </c>
      <c r="C41" s="155" t="s">
        <v>407</v>
      </c>
      <c r="D41" s="155" t="s">
        <v>413</v>
      </c>
      <c r="E41" s="299">
        <v>13.5</v>
      </c>
      <c r="F41" s="152">
        <f t="shared" si="3"/>
        <v>16.2</v>
      </c>
      <c r="G41" s="307">
        <v>31</v>
      </c>
      <c r="H41" s="153">
        <f t="shared" si="4"/>
        <v>14.8</v>
      </c>
      <c r="I41" s="154">
        <f t="shared" si="5"/>
        <v>0.47741935483870968</v>
      </c>
      <c r="L41" s="92"/>
      <c r="M41" s="91"/>
      <c r="N41" s="92"/>
      <c r="O41" s="92"/>
      <c r="P41" s="92"/>
      <c r="Q41" s="92"/>
      <c r="R41" s="92"/>
      <c r="S41" s="92"/>
      <c r="T41" s="92"/>
      <c r="U41" s="92"/>
      <c r="V41" s="92"/>
    </row>
    <row r="42" spans="2:22" ht="15" customHeight="1">
      <c r="B42" s="161" t="s">
        <v>414</v>
      </c>
      <c r="C42" s="155" t="s">
        <v>407</v>
      </c>
      <c r="D42" s="155" t="s">
        <v>415</v>
      </c>
      <c r="E42" s="299">
        <v>13.5</v>
      </c>
      <c r="F42" s="152">
        <f t="shared" si="3"/>
        <v>16.2</v>
      </c>
      <c r="G42" s="307">
        <v>31</v>
      </c>
      <c r="H42" s="153">
        <f t="shared" si="4"/>
        <v>14.8</v>
      </c>
      <c r="I42" s="154">
        <f t="shared" si="5"/>
        <v>0.47741935483870968</v>
      </c>
      <c r="L42" s="92"/>
      <c r="M42" s="91"/>
      <c r="N42" s="92"/>
      <c r="O42" s="92"/>
      <c r="P42" s="92"/>
      <c r="Q42" s="92"/>
      <c r="R42" s="92"/>
      <c r="S42" s="92"/>
      <c r="T42" s="92"/>
      <c r="U42" s="92"/>
      <c r="V42" s="92"/>
    </row>
    <row r="43" spans="2:22" ht="15" customHeight="1">
      <c r="B43" s="161" t="s">
        <v>416</v>
      </c>
      <c r="C43" s="155" t="s">
        <v>407</v>
      </c>
      <c r="D43" s="155" t="s">
        <v>417</v>
      </c>
      <c r="E43" s="299">
        <v>10</v>
      </c>
      <c r="F43" s="152">
        <f t="shared" si="3"/>
        <v>12</v>
      </c>
      <c r="G43" s="307">
        <v>24</v>
      </c>
      <c r="H43" s="153">
        <f t="shared" si="4"/>
        <v>12</v>
      </c>
      <c r="I43" s="154">
        <f t="shared" si="5"/>
        <v>0.5</v>
      </c>
      <c r="L43" s="92"/>
      <c r="M43" s="91"/>
      <c r="N43" s="92"/>
      <c r="O43" s="92"/>
      <c r="P43" s="92"/>
      <c r="Q43" s="92"/>
      <c r="R43" s="92"/>
      <c r="S43" s="92"/>
      <c r="T43" s="92"/>
      <c r="U43" s="92"/>
      <c r="V43" s="92"/>
    </row>
    <row r="44" spans="2:22" ht="15" customHeight="1">
      <c r="B44" s="163" t="s">
        <v>418</v>
      </c>
      <c r="C44" s="155" t="s">
        <v>407</v>
      </c>
      <c r="D44" s="155" t="s">
        <v>419</v>
      </c>
      <c r="E44" s="299">
        <v>11</v>
      </c>
      <c r="F44" s="152">
        <f t="shared" si="3"/>
        <v>13.2</v>
      </c>
      <c r="G44" s="307">
        <v>25.5</v>
      </c>
      <c r="H44" s="153">
        <f t="shared" si="4"/>
        <v>12.3</v>
      </c>
      <c r="I44" s="154">
        <f t="shared" si="5"/>
        <v>0.4823529411764706</v>
      </c>
      <c r="L44" s="92"/>
      <c r="M44" s="91"/>
      <c r="N44" s="92"/>
      <c r="O44" s="92"/>
      <c r="P44" s="92"/>
      <c r="Q44" s="92"/>
      <c r="R44" s="92"/>
      <c r="S44" s="92"/>
      <c r="T44" s="92"/>
      <c r="U44" s="92"/>
      <c r="V44" s="92"/>
    </row>
    <row r="45" spans="2:22" ht="15" customHeight="1">
      <c r="B45" s="163" t="s">
        <v>420</v>
      </c>
      <c r="C45" s="155" t="s">
        <v>407</v>
      </c>
      <c r="D45" s="155" t="s">
        <v>421</v>
      </c>
      <c r="E45" s="299">
        <v>13.5</v>
      </c>
      <c r="F45" s="152">
        <f t="shared" si="3"/>
        <v>16.2</v>
      </c>
      <c r="G45" s="307">
        <v>32.5</v>
      </c>
      <c r="H45" s="153">
        <f t="shared" si="4"/>
        <v>16.3</v>
      </c>
      <c r="I45" s="154">
        <f t="shared" si="5"/>
        <v>0.5015384615384616</v>
      </c>
      <c r="L45" s="92"/>
      <c r="M45" s="91"/>
      <c r="N45" s="92"/>
      <c r="O45" s="92"/>
      <c r="P45" s="92"/>
      <c r="Q45" s="92"/>
      <c r="R45" s="92"/>
      <c r="S45" s="92"/>
      <c r="T45" s="92"/>
      <c r="U45" s="92"/>
      <c r="V45" s="92"/>
    </row>
    <row r="46" spans="2:22" ht="15" customHeight="1">
      <c r="B46" s="163" t="s">
        <v>340</v>
      </c>
      <c r="C46" s="155" t="s">
        <v>397</v>
      </c>
      <c r="D46" s="155" t="s">
        <v>422</v>
      </c>
      <c r="E46" s="299">
        <v>12.8</v>
      </c>
      <c r="F46" s="152">
        <f t="shared" si="3"/>
        <v>15.36</v>
      </c>
      <c r="G46" s="307">
        <v>30.5</v>
      </c>
      <c r="H46" s="153">
        <f t="shared" si="4"/>
        <v>15.14</v>
      </c>
      <c r="I46" s="154">
        <f t="shared" si="5"/>
        <v>0.49639344262295082</v>
      </c>
      <c r="L46" s="92"/>
      <c r="M46" s="91"/>
      <c r="N46" s="92"/>
      <c r="O46" s="92"/>
      <c r="P46" s="92"/>
      <c r="Q46" s="92"/>
      <c r="R46" s="92"/>
      <c r="S46" s="92"/>
      <c r="T46" s="92"/>
      <c r="U46" s="92"/>
      <c r="V46" s="92"/>
    </row>
    <row r="47" spans="2:22" ht="15" customHeight="1">
      <c r="B47" s="161" t="s">
        <v>30</v>
      </c>
      <c r="C47" s="155" t="s">
        <v>385</v>
      </c>
      <c r="D47" s="155" t="s">
        <v>423</v>
      </c>
      <c r="E47" s="299">
        <v>7</v>
      </c>
      <c r="F47" s="152">
        <f t="shared" si="3"/>
        <v>8.4</v>
      </c>
      <c r="G47" s="307">
        <v>16</v>
      </c>
      <c r="H47" s="153">
        <f t="shared" si="4"/>
        <v>7.6</v>
      </c>
      <c r="I47" s="154">
        <f t="shared" si="5"/>
        <v>0.47499999999999998</v>
      </c>
      <c r="L47" s="92"/>
      <c r="M47" s="91"/>
      <c r="N47" s="92"/>
      <c r="O47" s="92"/>
      <c r="P47" s="92"/>
      <c r="Q47" s="92"/>
      <c r="R47" s="92"/>
      <c r="S47" s="92"/>
      <c r="T47" s="92"/>
      <c r="U47" s="92"/>
      <c r="V47" s="92"/>
    </row>
    <row r="48" spans="2:22" ht="15" customHeight="1">
      <c r="B48" s="161" t="s">
        <v>122</v>
      </c>
      <c r="C48" s="155" t="s">
        <v>385</v>
      </c>
      <c r="D48" s="155" t="s">
        <v>424</v>
      </c>
      <c r="E48" s="299">
        <v>7</v>
      </c>
      <c r="F48" s="152">
        <f t="shared" si="3"/>
        <v>8.4</v>
      </c>
      <c r="G48" s="307">
        <v>16</v>
      </c>
      <c r="H48" s="153">
        <f t="shared" si="4"/>
        <v>7.6</v>
      </c>
      <c r="I48" s="154">
        <f t="shared" si="5"/>
        <v>0.47499999999999998</v>
      </c>
      <c r="L48" s="92"/>
      <c r="M48" s="91"/>
      <c r="N48" s="92"/>
      <c r="O48" s="92"/>
      <c r="P48" s="92"/>
      <c r="Q48" s="92"/>
      <c r="R48" s="92"/>
      <c r="S48" s="92"/>
      <c r="T48" s="92"/>
      <c r="U48" s="92"/>
      <c r="V48" s="92"/>
    </row>
    <row r="49" spans="2:23" ht="15" customHeight="1">
      <c r="B49" s="161" t="s">
        <v>121</v>
      </c>
      <c r="C49" s="155" t="s">
        <v>385</v>
      </c>
      <c r="D49" s="155" t="s">
        <v>425</v>
      </c>
      <c r="E49" s="299">
        <v>8</v>
      </c>
      <c r="F49" s="152">
        <f t="shared" si="3"/>
        <v>9.6</v>
      </c>
      <c r="G49" s="307">
        <v>18</v>
      </c>
      <c r="H49" s="153">
        <f t="shared" si="4"/>
        <v>8.4</v>
      </c>
      <c r="I49" s="154">
        <f t="shared" si="5"/>
        <v>0.46666666666666667</v>
      </c>
      <c r="L49" s="92"/>
      <c r="M49" s="91"/>
      <c r="N49" s="92"/>
      <c r="O49" s="92"/>
      <c r="P49" s="92"/>
      <c r="Q49" s="92"/>
      <c r="R49" s="92"/>
      <c r="S49" s="92"/>
      <c r="T49" s="92"/>
      <c r="U49" s="92"/>
      <c r="V49" s="92"/>
    </row>
    <row r="50" spans="2:23" ht="15" customHeight="1">
      <c r="B50" s="161" t="s">
        <v>29</v>
      </c>
      <c r="C50" s="155" t="s">
        <v>385</v>
      </c>
      <c r="D50" s="155" t="s">
        <v>426</v>
      </c>
      <c r="E50" s="299">
        <v>6</v>
      </c>
      <c r="F50" s="152">
        <f t="shared" si="3"/>
        <v>7.1999999999999993</v>
      </c>
      <c r="G50" s="307">
        <v>14.5</v>
      </c>
      <c r="H50" s="153">
        <f t="shared" si="4"/>
        <v>7.3000000000000007</v>
      </c>
      <c r="I50" s="154">
        <f t="shared" si="5"/>
        <v>0.50344827586206897</v>
      </c>
      <c r="L50" s="92"/>
      <c r="M50" s="91"/>
      <c r="N50" s="92"/>
      <c r="O50" s="92"/>
      <c r="P50" s="92"/>
      <c r="Q50" s="92"/>
      <c r="R50" s="92"/>
      <c r="S50" s="92"/>
      <c r="T50" s="92"/>
      <c r="U50" s="92"/>
      <c r="V50" s="92"/>
    </row>
    <row r="51" spans="2:23" ht="15" customHeight="1">
      <c r="B51" s="161" t="s">
        <v>427</v>
      </c>
      <c r="C51" s="155" t="s">
        <v>385</v>
      </c>
      <c r="D51" s="155" t="s">
        <v>428</v>
      </c>
      <c r="E51" s="299">
        <v>10.5</v>
      </c>
      <c r="F51" s="152">
        <f t="shared" si="3"/>
        <v>12.6</v>
      </c>
      <c r="G51" s="307">
        <v>25.5</v>
      </c>
      <c r="H51" s="153">
        <f t="shared" si="4"/>
        <v>12.9</v>
      </c>
      <c r="I51" s="154">
        <f t="shared" si="5"/>
        <v>0.50588235294117645</v>
      </c>
      <c r="L51" s="92"/>
      <c r="M51" s="91"/>
      <c r="N51" s="92"/>
      <c r="O51" s="92"/>
      <c r="P51" s="92"/>
      <c r="Q51" s="92"/>
      <c r="R51" s="92"/>
      <c r="S51" s="92"/>
      <c r="T51" s="92"/>
      <c r="U51" s="92"/>
      <c r="V51" s="92"/>
    </row>
    <row r="52" spans="2:23" ht="15" customHeight="1">
      <c r="B52" s="147"/>
      <c r="C52" s="147"/>
      <c r="D52" s="147"/>
      <c r="E52" s="159"/>
      <c r="F52" s="147"/>
      <c r="G52" s="147"/>
      <c r="H52" s="147"/>
      <c r="I52" s="147"/>
      <c r="L52" s="92"/>
      <c r="M52" s="91"/>
      <c r="N52" s="92"/>
      <c r="O52" s="92"/>
      <c r="P52" s="92"/>
      <c r="Q52" s="92"/>
      <c r="R52" s="92"/>
      <c r="S52" s="92"/>
      <c r="T52" s="92"/>
      <c r="U52" s="92"/>
      <c r="V52" s="92"/>
    </row>
    <row r="53" spans="2:23" ht="15" customHeight="1">
      <c r="B53" s="18" t="s">
        <v>694</v>
      </c>
      <c r="C53" s="186" t="s">
        <v>368</v>
      </c>
      <c r="D53" s="186" t="s">
        <v>367</v>
      </c>
      <c r="E53" s="187" t="s">
        <v>369</v>
      </c>
      <c r="F53" s="187" t="s">
        <v>370</v>
      </c>
      <c r="G53" s="184" t="s">
        <v>371</v>
      </c>
      <c r="H53" s="184" t="s">
        <v>372</v>
      </c>
      <c r="I53" s="184" t="s">
        <v>373</v>
      </c>
      <c r="L53" s="92"/>
      <c r="M53" s="91"/>
      <c r="N53" s="92"/>
      <c r="O53" s="92"/>
      <c r="P53" s="92"/>
      <c r="Q53" s="92"/>
      <c r="R53" s="92"/>
      <c r="S53" s="92"/>
      <c r="T53" s="92"/>
      <c r="U53" s="92"/>
      <c r="V53" s="92"/>
    </row>
    <row r="54" spans="2:23" ht="15" customHeight="1">
      <c r="B54" s="165" t="s">
        <v>429</v>
      </c>
      <c r="C54" s="151" t="s">
        <v>55</v>
      </c>
      <c r="D54" s="151" t="s">
        <v>430</v>
      </c>
      <c r="E54" s="299">
        <v>5</v>
      </c>
      <c r="F54" s="152">
        <f t="shared" ref="F54:F67" si="6">SUM(E54*1.2)</f>
        <v>6</v>
      </c>
      <c r="G54" s="307">
        <v>11.5</v>
      </c>
      <c r="H54" s="153">
        <f t="shared" ref="H54:H67" si="7">SUM(G54-F54)</f>
        <v>5.5</v>
      </c>
      <c r="I54" s="154">
        <f t="shared" ref="I54:I67" si="8">H54/G54</f>
        <v>0.47826086956521741</v>
      </c>
      <c r="L54" s="92"/>
      <c r="M54" s="91"/>
      <c r="N54" s="92"/>
      <c r="O54" s="92"/>
      <c r="P54" s="92"/>
      <c r="Q54" s="92"/>
      <c r="R54" s="92"/>
      <c r="S54" s="92"/>
      <c r="T54" s="92"/>
      <c r="U54" s="92"/>
      <c r="V54" s="92"/>
    </row>
    <row r="55" spans="2:23" ht="15" customHeight="1">
      <c r="B55" s="165" t="s">
        <v>431</v>
      </c>
      <c r="C55" s="158" t="s">
        <v>433</v>
      </c>
      <c r="D55" s="158" t="s">
        <v>432</v>
      </c>
      <c r="E55" s="299">
        <v>8.4</v>
      </c>
      <c r="F55" s="152">
        <f t="shared" si="6"/>
        <v>10.08</v>
      </c>
      <c r="G55" s="307">
        <v>20</v>
      </c>
      <c r="H55" s="153">
        <f t="shared" si="7"/>
        <v>9.92</v>
      </c>
      <c r="I55" s="154">
        <f t="shared" si="8"/>
        <v>0.496</v>
      </c>
      <c r="L55" s="92"/>
      <c r="M55" s="91"/>
      <c r="N55" s="92"/>
      <c r="O55" s="92"/>
      <c r="P55" s="92"/>
      <c r="Q55" s="92"/>
      <c r="R55" s="92"/>
      <c r="S55" s="92"/>
      <c r="T55" s="92"/>
      <c r="U55" s="92"/>
      <c r="V55" s="92"/>
    </row>
    <row r="56" spans="2:23" ht="15" customHeight="1">
      <c r="B56" s="163" t="s">
        <v>1</v>
      </c>
      <c r="C56" s="151" t="s">
        <v>376</v>
      </c>
      <c r="D56" s="151" t="s">
        <v>434</v>
      </c>
      <c r="E56" s="299">
        <v>15.7</v>
      </c>
      <c r="F56" s="152">
        <f t="shared" si="6"/>
        <v>18.84</v>
      </c>
      <c r="G56" s="307">
        <v>31</v>
      </c>
      <c r="H56" s="153">
        <f t="shared" si="7"/>
        <v>12.16</v>
      </c>
      <c r="I56" s="154">
        <f t="shared" si="8"/>
        <v>0.39225806451612905</v>
      </c>
      <c r="L56" s="92"/>
      <c r="M56" s="91"/>
      <c r="N56" s="92"/>
      <c r="O56" s="92"/>
      <c r="P56" s="92"/>
      <c r="Q56" s="92"/>
      <c r="R56" s="92"/>
      <c r="S56" s="92"/>
      <c r="T56" s="92"/>
      <c r="U56" s="92"/>
      <c r="V56" s="92"/>
    </row>
    <row r="57" spans="2:23" ht="15" customHeight="1">
      <c r="B57" s="161" t="s">
        <v>435</v>
      </c>
      <c r="C57" s="155" t="s">
        <v>437</v>
      </c>
      <c r="D57" s="155" t="s">
        <v>436</v>
      </c>
      <c r="E57" s="299">
        <v>11.5</v>
      </c>
      <c r="F57" s="152">
        <f t="shared" si="6"/>
        <v>13.799999999999999</v>
      </c>
      <c r="G57" s="307">
        <v>25.5</v>
      </c>
      <c r="H57" s="153">
        <f t="shared" si="7"/>
        <v>11.700000000000001</v>
      </c>
      <c r="I57" s="154">
        <f t="shared" si="8"/>
        <v>0.45882352941176474</v>
      </c>
      <c r="L57" s="92"/>
      <c r="M57" s="91"/>
      <c r="N57" s="92"/>
      <c r="O57" s="92"/>
      <c r="P57" s="92"/>
      <c r="Q57" s="92"/>
      <c r="R57" s="92"/>
      <c r="S57" s="92"/>
      <c r="T57" s="92"/>
      <c r="U57" s="92"/>
      <c r="V57" s="92"/>
    </row>
    <row r="58" spans="2:23" ht="15" customHeight="1">
      <c r="B58" s="161" t="s">
        <v>25</v>
      </c>
      <c r="C58" s="155" t="s">
        <v>55</v>
      </c>
      <c r="D58" s="155" t="s">
        <v>438</v>
      </c>
      <c r="E58" s="299">
        <v>5</v>
      </c>
      <c r="F58" s="152">
        <f t="shared" si="6"/>
        <v>6</v>
      </c>
      <c r="G58" s="307">
        <v>11.5</v>
      </c>
      <c r="H58" s="153">
        <f t="shared" si="7"/>
        <v>5.5</v>
      </c>
      <c r="I58" s="154">
        <f t="shared" si="8"/>
        <v>0.47826086956521741</v>
      </c>
      <c r="L58" s="92"/>
      <c r="M58" s="91"/>
      <c r="N58" s="92"/>
      <c r="O58" s="92"/>
      <c r="P58" s="92"/>
      <c r="Q58" s="92"/>
      <c r="R58" s="92"/>
      <c r="S58" s="92"/>
      <c r="T58" s="92"/>
      <c r="U58" s="92"/>
      <c r="V58" s="92"/>
    </row>
    <row r="59" spans="2:23" ht="15" customHeight="1">
      <c r="B59" s="161" t="s">
        <v>25</v>
      </c>
      <c r="C59" s="155" t="s">
        <v>376</v>
      </c>
      <c r="D59" s="155" t="s">
        <v>439</v>
      </c>
      <c r="E59" s="299">
        <v>8</v>
      </c>
      <c r="F59" s="152">
        <f t="shared" si="6"/>
        <v>9.6</v>
      </c>
      <c r="G59" s="307">
        <v>18.5</v>
      </c>
      <c r="H59" s="153">
        <f t="shared" si="7"/>
        <v>8.9</v>
      </c>
      <c r="I59" s="154">
        <f t="shared" si="8"/>
        <v>0.48108108108108111</v>
      </c>
      <c r="L59" s="92"/>
      <c r="M59" s="91"/>
      <c r="N59" s="92"/>
      <c r="O59" s="92"/>
      <c r="P59" s="92"/>
      <c r="Q59" s="92"/>
      <c r="R59" s="92"/>
      <c r="S59" s="92"/>
      <c r="T59" s="92"/>
      <c r="U59" s="92"/>
      <c r="V59" s="92"/>
    </row>
    <row r="60" spans="2:23" ht="15" customHeight="1">
      <c r="B60" s="161" t="s">
        <v>31</v>
      </c>
      <c r="C60" s="155" t="s">
        <v>397</v>
      </c>
      <c r="D60" s="155" t="s">
        <v>440</v>
      </c>
      <c r="E60" s="299">
        <v>3</v>
      </c>
      <c r="F60" s="152">
        <f t="shared" si="6"/>
        <v>3.5999999999999996</v>
      </c>
      <c r="G60" s="307">
        <v>6.5</v>
      </c>
      <c r="H60" s="153">
        <f t="shared" si="7"/>
        <v>2.9000000000000004</v>
      </c>
      <c r="I60" s="154">
        <f t="shared" si="8"/>
        <v>0.44615384615384623</v>
      </c>
      <c r="L60" s="92"/>
      <c r="M60" s="91"/>
      <c r="N60" s="92"/>
      <c r="O60" s="92"/>
      <c r="P60" s="92"/>
      <c r="Q60" s="92"/>
      <c r="R60" s="92"/>
      <c r="S60" s="92"/>
      <c r="T60" s="92"/>
      <c r="U60" s="92"/>
      <c r="V60" s="92"/>
    </row>
    <row r="61" spans="2:23" ht="15" customHeight="1">
      <c r="B61" s="161" t="s">
        <v>123</v>
      </c>
      <c r="C61" s="155" t="s">
        <v>385</v>
      </c>
      <c r="D61" s="155" t="s">
        <v>441</v>
      </c>
      <c r="E61" s="299">
        <v>5.5</v>
      </c>
      <c r="F61" s="152">
        <f t="shared" si="6"/>
        <v>6.6</v>
      </c>
      <c r="G61" s="307">
        <v>12.5</v>
      </c>
      <c r="H61" s="153">
        <f t="shared" si="7"/>
        <v>5.9</v>
      </c>
      <c r="I61" s="154">
        <f t="shared" si="8"/>
        <v>0.47200000000000003</v>
      </c>
      <c r="L61" s="92"/>
      <c r="M61" s="97"/>
      <c r="N61" s="92"/>
      <c r="O61" s="92"/>
      <c r="P61" s="92"/>
      <c r="Q61" s="92"/>
      <c r="R61" s="92"/>
      <c r="S61" s="92"/>
      <c r="T61" s="92"/>
      <c r="U61" s="92"/>
      <c r="V61" s="92"/>
    </row>
    <row r="62" spans="2:23" ht="15" customHeight="1">
      <c r="B62" s="74" t="s">
        <v>442</v>
      </c>
      <c r="C62" s="155" t="s">
        <v>385</v>
      </c>
      <c r="D62" s="155" t="s">
        <v>443</v>
      </c>
      <c r="E62" s="299">
        <v>7.3</v>
      </c>
      <c r="F62" s="152">
        <f t="shared" si="6"/>
        <v>8.76</v>
      </c>
      <c r="G62" s="307">
        <v>16.5</v>
      </c>
      <c r="H62" s="153">
        <f t="shared" si="7"/>
        <v>7.74</v>
      </c>
      <c r="I62" s="154">
        <f t="shared" si="8"/>
        <v>0.46909090909090911</v>
      </c>
      <c r="L62" s="92"/>
      <c r="M62" s="97"/>
      <c r="N62" s="92"/>
      <c r="O62" s="92"/>
      <c r="P62" s="92"/>
      <c r="Q62" s="92"/>
      <c r="R62" s="92"/>
      <c r="S62" s="92"/>
      <c r="T62" s="92"/>
      <c r="U62" s="98"/>
      <c r="V62" s="92"/>
    </row>
    <row r="63" spans="2:23" ht="15" customHeight="1">
      <c r="B63" s="161" t="s">
        <v>444</v>
      </c>
      <c r="C63" s="164" t="s">
        <v>80</v>
      </c>
      <c r="D63" s="164" t="s">
        <v>445</v>
      </c>
      <c r="E63" s="299">
        <v>2.5</v>
      </c>
      <c r="F63" s="152">
        <f t="shared" si="6"/>
        <v>3</v>
      </c>
      <c r="G63" s="307">
        <v>5.5</v>
      </c>
      <c r="H63" s="153">
        <f t="shared" si="7"/>
        <v>2.5</v>
      </c>
      <c r="I63" s="154">
        <f t="shared" si="8"/>
        <v>0.45454545454545453</v>
      </c>
      <c r="L63" s="99"/>
      <c r="M63" s="100"/>
      <c r="N63" s="99"/>
      <c r="O63" s="99"/>
      <c r="P63" s="95"/>
      <c r="Q63" s="101"/>
      <c r="R63" s="102"/>
      <c r="S63" s="99"/>
      <c r="T63" s="99"/>
      <c r="U63" s="99"/>
      <c r="V63" s="99"/>
      <c r="W63" s="92"/>
    </row>
    <row r="64" spans="2:23" ht="15" customHeight="1">
      <c r="B64" s="304" t="s">
        <v>1238</v>
      </c>
      <c r="C64" s="306" t="s">
        <v>80</v>
      </c>
      <c r="D64" s="305" t="s">
        <v>1239</v>
      </c>
      <c r="E64" s="299">
        <v>3</v>
      </c>
      <c r="F64" s="152">
        <f t="shared" ref="F64" si="9">SUM(E64*1.2)</f>
        <v>3.5999999999999996</v>
      </c>
      <c r="G64" s="309">
        <v>8</v>
      </c>
      <c r="H64" s="153">
        <f t="shared" ref="H64" si="10">SUM(G64-F64)</f>
        <v>4.4000000000000004</v>
      </c>
      <c r="I64" s="154">
        <f t="shared" ref="I64" si="11">H64/G64</f>
        <v>0.55000000000000004</v>
      </c>
      <c r="L64" s="99"/>
      <c r="M64" s="100"/>
      <c r="N64" s="99"/>
      <c r="O64" s="99"/>
      <c r="P64" s="95"/>
      <c r="Q64" s="101"/>
      <c r="R64" s="102"/>
      <c r="S64" s="99"/>
      <c r="T64" s="99"/>
      <c r="U64" s="99"/>
      <c r="V64" s="99"/>
      <c r="W64" s="92"/>
    </row>
    <row r="65" spans="2:22" ht="15" customHeight="1">
      <c r="B65" s="166" t="s">
        <v>446</v>
      </c>
      <c r="C65" s="167" t="s">
        <v>448</v>
      </c>
      <c r="D65" s="167" t="s">
        <v>447</v>
      </c>
      <c r="E65" s="298">
        <v>5.5</v>
      </c>
      <c r="F65" s="152">
        <f t="shared" si="6"/>
        <v>6.6</v>
      </c>
      <c r="G65" s="310">
        <v>11</v>
      </c>
      <c r="H65" s="153">
        <f t="shared" si="7"/>
        <v>4.4000000000000004</v>
      </c>
      <c r="I65" s="154">
        <f t="shared" si="8"/>
        <v>0.4</v>
      </c>
      <c r="L65" s="95"/>
      <c r="M65" s="97"/>
      <c r="N65" s="95"/>
      <c r="O65" s="95"/>
      <c r="P65" s="103"/>
      <c r="Q65" s="102"/>
      <c r="R65" s="104"/>
      <c r="S65" s="95"/>
      <c r="T65" s="95"/>
      <c r="U65" s="104"/>
      <c r="V65" s="92"/>
    </row>
    <row r="66" spans="2:22" ht="15" customHeight="1">
      <c r="B66" s="166" t="s">
        <v>449</v>
      </c>
      <c r="C66" s="167" t="s">
        <v>80</v>
      </c>
      <c r="D66" s="167" t="s">
        <v>450</v>
      </c>
      <c r="E66" s="298">
        <v>2.5</v>
      </c>
      <c r="F66" s="152">
        <f t="shared" si="6"/>
        <v>3</v>
      </c>
      <c r="G66" s="310">
        <v>5</v>
      </c>
      <c r="H66" s="153">
        <f t="shared" si="7"/>
        <v>2</v>
      </c>
      <c r="I66" s="154">
        <f t="shared" si="8"/>
        <v>0.4</v>
      </c>
      <c r="L66" s="95"/>
      <c r="M66" s="97"/>
      <c r="N66" s="95"/>
      <c r="O66" s="95"/>
      <c r="P66" s="92"/>
      <c r="Q66" s="103"/>
      <c r="R66" s="102"/>
      <c r="S66" s="104"/>
      <c r="T66" s="95"/>
      <c r="U66" s="95"/>
      <c r="V66" s="104"/>
    </row>
    <row r="67" spans="2:22" ht="15" customHeight="1">
      <c r="B67" s="166" t="s">
        <v>451</v>
      </c>
      <c r="C67" s="167" t="s">
        <v>80</v>
      </c>
      <c r="D67" s="167" t="s">
        <v>452</v>
      </c>
      <c r="E67" s="298">
        <v>1.5</v>
      </c>
      <c r="F67" s="152">
        <f t="shared" si="6"/>
        <v>1.7999999999999998</v>
      </c>
      <c r="G67" s="310">
        <v>3.5</v>
      </c>
      <c r="H67" s="153">
        <f t="shared" si="7"/>
        <v>1.7000000000000002</v>
      </c>
      <c r="I67" s="154">
        <f t="shared" si="8"/>
        <v>0.48571428571428577</v>
      </c>
      <c r="L67" s="95"/>
      <c r="M67" s="97"/>
      <c r="N67" s="95"/>
      <c r="O67" s="95"/>
      <c r="P67" s="92"/>
      <c r="Q67" s="103"/>
      <c r="R67" s="102"/>
      <c r="S67" s="104"/>
      <c r="T67" s="95"/>
      <c r="U67" s="95"/>
      <c r="V67" s="104"/>
    </row>
    <row r="68" spans="2:22" ht="15" customHeight="1">
      <c r="B68" s="148"/>
      <c r="C68" s="148"/>
      <c r="D68" s="148"/>
      <c r="E68" s="162"/>
      <c r="F68" s="147"/>
      <c r="G68" s="147"/>
      <c r="H68" s="147"/>
      <c r="I68" s="147"/>
      <c r="L68" s="95"/>
      <c r="M68" s="97"/>
      <c r="N68" s="95"/>
      <c r="O68" s="95"/>
      <c r="P68" s="92"/>
      <c r="Q68" s="103"/>
      <c r="R68" s="102"/>
      <c r="S68" s="95"/>
      <c r="T68" s="95"/>
      <c r="U68" s="95"/>
      <c r="V68" s="95"/>
    </row>
    <row r="69" spans="2:22" ht="15" customHeight="1">
      <c r="B69" s="18" t="s">
        <v>35</v>
      </c>
      <c r="C69" s="186" t="s">
        <v>368</v>
      </c>
      <c r="D69" s="186" t="s">
        <v>367</v>
      </c>
      <c r="E69" s="187" t="s">
        <v>369</v>
      </c>
      <c r="F69" s="187" t="s">
        <v>370</v>
      </c>
      <c r="G69" s="184" t="s">
        <v>371</v>
      </c>
      <c r="H69" s="184" t="s">
        <v>372</v>
      </c>
      <c r="I69" s="184" t="s">
        <v>373</v>
      </c>
      <c r="L69" s="95"/>
      <c r="M69" s="97"/>
      <c r="N69" s="95"/>
      <c r="O69" s="95"/>
      <c r="P69" s="92"/>
      <c r="Q69" s="103"/>
      <c r="R69" s="102"/>
      <c r="S69" s="95"/>
      <c r="T69" s="95"/>
      <c r="U69" s="95"/>
      <c r="V69" s="95"/>
    </row>
    <row r="70" spans="2:22" ht="15" customHeight="1">
      <c r="B70" s="163" t="s">
        <v>453</v>
      </c>
      <c r="C70" s="151" t="s">
        <v>455</v>
      </c>
      <c r="D70" s="151" t="s">
        <v>454</v>
      </c>
      <c r="E70" s="299">
        <v>7</v>
      </c>
      <c r="F70" s="152">
        <f t="shared" ref="F70:F75" si="12">SUM(E70*1.2)</f>
        <v>8.4</v>
      </c>
      <c r="G70" s="307">
        <v>16</v>
      </c>
      <c r="H70" s="153">
        <f t="shared" ref="H70:H75" si="13">SUM(G70-F70)</f>
        <v>7.6</v>
      </c>
      <c r="I70" s="154">
        <f t="shared" ref="I70:I75" si="14">H70/G70</f>
        <v>0.47499999999999998</v>
      </c>
      <c r="L70" s="95"/>
      <c r="M70" s="97"/>
      <c r="N70" s="95"/>
      <c r="O70" s="99"/>
      <c r="P70" s="92"/>
      <c r="Q70" s="103"/>
      <c r="R70" s="102"/>
      <c r="S70" s="95"/>
      <c r="T70" s="95"/>
      <c r="U70" s="95"/>
      <c r="V70" s="95"/>
    </row>
    <row r="71" spans="2:22" ht="15" customHeight="1">
      <c r="B71" s="161" t="s">
        <v>456</v>
      </c>
      <c r="C71" s="155" t="s">
        <v>455</v>
      </c>
      <c r="D71" s="155" t="s">
        <v>457</v>
      </c>
      <c r="E71" s="299">
        <v>7</v>
      </c>
      <c r="F71" s="152">
        <f t="shared" si="12"/>
        <v>8.4</v>
      </c>
      <c r="G71" s="307">
        <v>16</v>
      </c>
      <c r="H71" s="153">
        <f t="shared" si="13"/>
        <v>7.6</v>
      </c>
      <c r="I71" s="154">
        <f t="shared" si="14"/>
        <v>0.47499999999999998</v>
      </c>
      <c r="L71" s="95"/>
      <c r="M71" s="97"/>
      <c r="N71" s="95"/>
      <c r="O71" s="92"/>
      <c r="P71" s="92"/>
      <c r="Q71" s="103"/>
      <c r="R71" s="102"/>
      <c r="S71" s="95"/>
      <c r="T71" s="95"/>
      <c r="U71" s="95"/>
      <c r="V71" s="95"/>
    </row>
    <row r="72" spans="2:22" ht="15" customHeight="1">
      <c r="B72" s="161" t="s">
        <v>998</v>
      </c>
      <c r="C72" s="155" t="s">
        <v>455</v>
      </c>
      <c r="D72" s="155" t="s">
        <v>458</v>
      </c>
      <c r="E72" s="299">
        <v>7</v>
      </c>
      <c r="F72" s="152">
        <f t="shared" si="12"/>
        <v>8.4</v>
      </c>
      <c r="G72" s="307">
        <v>16</v>
      </c>
      <c r="H72" s="153">
        <f t="shared" si="13"/>
        <v>7.6</v>
      </c>
      <c r="I72" s="154">
        <f t="shared" si="14"/>
        <v>0.47499999999999998</v>
      </c>
      <c r="L72" s="95"/>
      <c r="M72" s="97"/>
      <c r="N72" s="95"/>
      <c r="O72" s="92"/>
      <c r="P72" s="92"/>
      <c r="Q72" s="103"/>
      <c r="R72" s="102"/>
      <c r="S72" s="95"/>
      <c r="T72" s="95"/>
      <c r="U72" s="95"/>
      <c r="V72" s="95"/>
    </row>
    <row r="73" spans="2:22" ht="15" customHeight="1">
      <c r="B73" s="161" t="s">
        <v>999</v>
      </c>
      <c r="C73" s="155" t="s">
        <v>455</v>
      </c>
      <c r="D73" s="155" t="s">
        <v>459</v>
      </c>
      <c r="E73" s="299">
        <v>7</v>
      </c>
      <c r="F73" s="152">
        <f t="shared" si="12"/>
        <v>8.4</v>
      </c>
      <c r="G73" s="307">
        <v>16</v>
      </c>
      <c r="H73" s="153">
        <f t="shared" si="13"/>
        <v>7.6</v>
      </c>
      <c r="I73" s="154">
        <f t="shared" si="14"/>
        <v>0.47499999999999998</v>
      </c>
      <c r="L73" s="95"/>
      <c r="M73" s="97"/>
      <c r="N73" s="95"/>
      <c r="O73" s="99"/>
      <c r="P73" s="92"/>
      <c r="Q73" s="103"/>
      <c r="R73" s="102"/>
      <c r="S73" s="95"/>
      <c r="T73" s="95"/>
      <c r="U73" s="95"/>
      <c r="V73" s="95"/>
    </row>
    <row r="74" spans="2:22" ht="15" customHeight="1">
      <c r="B74" s="169" t="s">
        <v>1000</v>
      </c>
      <c r="C74" s="158" t="s">
        <v>455</v>
      </c>
      <c r="D74" s="158" t="s">
        <v>460</v>
      </c>
      <c r="E74" s="299">
        <v>7</v>
      </c>
      <c r="F74" s="152">
        <f t="shared" si="12"/>
        <v>8.4</v>
      </c>
      <c r="G74" s="307">
        <v>16</v>
      </c>
      <c r="H74" s="153">
        <f t="shared" si="13"/>
        <v>7.6</v>
      </c>
      <c r="I74" s="154">
        <f t="shared" si="14"/>
        <v>0.47499999999999998</v>
      </c>
      <c r="L74" s="95"/>
      <c r="M74" s="97"/>
      <c r="N74" s="95"/>
      <c r="O74" s="99"/>
      <c r="P74" s="92"/>
      <c r="Q74" s="103"/>
      <c r="R74" s="102"/>
      <c r="S74" s="95"/>
      <c r="T74" s="95"/>
      <c r="U74" s="95"/>
      <c r="V74" s="95"/>
    </row>
    <row r="75" spans="2:22" ht="15" customHeight="1">
      <c r="B75" s="73" t="s">
        <v>461</v>
      </c>
      <c r="C75" s="151" t="s">
        <v>455</v>
      </c>
      <c r="D75" s="151" t="s">
        <v>462</v>
      </c>
      <c r="E75" s="299">
        <v>7</v>
      </c>
      <c r="F75" s="152">
        <f t="shared" si="12"/>
        <v>8.4</v>
      </c>
      <c r="G75" s="307">
        <v>16</v>
      </c>
      <c r="H75" s="153">
        <f t="shared" si="13"/>
        <v>7.6</v>
      </c>
      <c r="I75" s="154">
        <f t="shared" si="14"/>
        <v>0.47499999999999998</v>
      </c>
      <c r="L75" s="99"/>
      <c r="M75" s="100"/>
      <c r="N75" s="99"/>
      <c r="O75" s="104"/>
      <c r="P75" s="92"/>
      <c r="Q75" s="103"/>
      <c r="R75" s="102"/>
      <c r="S75" s="95"/>
      <c r="T75" s="95"/>
      <c r="U75" s="95"/>
      <c r="V75" s="95"/>
    </row>
    <row r="76" spans="2:22" ht="15" customHeight="1">
      <c r="B76" s="148"/>
      <c r="C76" s="148"/>
      <c r="D76" s="148"/>
      <c r="E76" s="148"/>
      <c r="F76" s="147"/>
      <c r="G76" s="147"/>
      <c r="H76" s="147"/>
      <c r="I76" s="147"/>
      <c r="L76" s="92"/>
      <c r="M76" s="91"/>
      <c r="N76" s="92"/>
      <c r="O76" s="104"/>
      <c r="P76" s="92"/>
      <c r="Q76" s="92"/>
      <c r="R76" s="92"/>
      <c r="S76" s="92"/>
      <c r="T76" s="92"/>
      <c r="U76" s="92"/>
      <c r="V76" s="92"/>
    </row>
    <row r="77" spans="2:22" ht="15" customHeight="1">
      <c r="B77" s="18" t="s">
        <v>463</v>
      </c>
      <c r="C77" s="186" t="s">
        <v>368</v>
      </c>
      <c r="D77" s="186" t="s">
        <v>367</v>
      </c>
      <c r="E77" s="187" t="s">
        <v>369</v>
      </c>
      <c r="F77" s="187" t="s">
        <v>370</v>
      </c>
      <c r="G77" s="184" t="s">
        <v>371</v>
      </c>
      <c r="H77" s="184" t="s">
        <v>372</v>
      </c>
      <c r="I77" s="184" t="s">
        <v>373</v>
      </c>
      <c r="L77" s="92"/>
      <c r="M77" s="91"/>
      <c r="N77" s="92"/>
      <c r="O77" s="104"/>
      <c r="P77" s="92"/>
      <c r="Q77" s="92"/>
      <c r="R77" s="92"/>
      <c r="S77" s="92"/>
      <c r="T77" s="92"/>
      <c r="U77" s="92"/>
      <c r="V77" s="92"/>
    </row>
    <row r="78" spans="2:22" ht="15" customHeight="1">
      <c r="B78" s="163" t="s">
        <v>464</v>
      </c>
      <c r="C78" s="151" t="s">
        <v>80</v>
      </c>
      <c r="D78" s="151" t="s">
        <v>465</v>
      </c>
      <c r="E78" s="299">
        <v>13</v>
      </c>
      <c r="F78" s="152">
        <f t="shared" ref="F78:F84" si="15">SUM(E78*1.2)</f>
        <v>15.6</v>
      </c>
      <c r="G78" s="307">
        <v>25</v>
      </c>
      <c r="H78" s="153">
        <f t="shared" ref="H78:H84" si="16">SUM(G78-F78)</f>
        <v>9.4</v>
      </c>
      <c r="I78" s="154">
        <f t="shared" ref="I78:I84" si="17">H78/G78</f>
        <v>0.376</v>
      </c>
      <c r="L78" s="99"/>
      <c r="M78" s="100"/>
      <c r="N78" s="99"/>
      <c r="O78" s="99"/>
      <c r="P78" s="92"/>
      <c r="Q78" s="103"/>
      <c r="R78" s="102"/>
      <c r="S78" s="95"/>
      <c r="T78" s="95"/>
      <c r="U78" s="95"/>
      <c r="V78" s="95"/>
    </row>
    <row r="79" spans="2:22" ht="15" customHeight="1">
      <c r="B79" s="161" t="s">
        <v>466</v>
      </c>
      <c r="C79" s="151" t="s">
        <v>80</v>
      </c>
      <c r="D79" s="151" t="s">
        <v>467</v>
      </c>
      <c r="E79" s="299">
        <v>13</v>
      </c>
      <c r="F79" s="152">
        <f t="shared" si="15"/>
        <v>15.6</v>
      </c>
      <c r="G79" s="307">
        <v>25</v>
      </c>
      <c r="H79" s="153">
        <f t="shared" si="16"/>
        <v>9.4</v>
      </c>
      <c r="I79" s="154">
        <f t="shared" si="17"/>
        <v>0.376</v>
      </c>
      <c r="L79" s="99"/>
      <c r="M79" s="99"/>
      <c r="N79" s="99"/>
      <c r="O79" s="104"/>
      <c r="P79" s="92"/>
      <c r="Q79" s="103"/>
      <c r="R79" s="102"/>
      <c r="S79" s="95"/>
      <c r="T79" s="95"/>
      <c r="U79" s="95"/>
      <c r="V79" s="95"/>
    </row>
    <row r="80" spans="2:22" ht="15" customHeight="1">
      <c r="B80" s="161" t="s">
        <v>468</v>
      </c>
      <c r="C80" s="155" t="s">
        <v>80</v>
      </c>
      <c r="D80" s="155" t="s">
        <v>469</v>
      </c>
      <c r="E80" s="299">
        <v>13</v>
      </c>
      <c r="F80" s="152">
        <f t="shared" si="15"/>
        <v>15.6</v>
      </c>
      <c r="G80" s="307">
        <v>25</v>
      </c>
      <c r="H80" s="153">
        <f t="shared" si="16"/>
        <v>9.4</v>
      </c>
      <c r="I80" s="154">
        <f t="shared" si="17"/>
        <v>0.376</v>
      </c>
      <c r="L80" s="95"/>
      <c r="M80" s="95"/>
      <c r="N80" s="95"/>
      <c r="O80" s="104"/>
      <c r="P80" s="92"/>
      <c r="Q80" s="103"/>
      <c r="R80" s="102"/>
      <c r="S80" s="95"/>
      <c r="T80" s="95"/>
      <c r="U80" s="95"/>
      <c r="V80" s="95"/>
    </row>
    <row r="81" spans="2:22" ht="15" customHeight="1">
      <c r="B81" s="161" t="s">
        <v>470</v>
      </c>
      <c r="C81" s="155" t="s">
        <v>80</v>
      </c>
      <c r="D81" s="155" t="s">
        <v>471</v>
      </c>
      <c r="E81" s="299">
        <v>13</v>
      </c>
      <c r="F81" s="152">
        <f t="shared" si="15"/>
        <v>15.6</v>
      </c>
      <c r="G81" s="307">
        <v>25</v>
      </c>
      <c r="H81" s="153">
        <f t="shared" si="16"/>
        <v>9.4</v>
      </c>
      <c r="I81" s="154">
        <f t="shared" si="17"/>
        <v>0.376</v>
      </c>
      <c r="L81" s="95"/>
      <c r="M81" s="95"/>
      <c r="N81" s="95"/>
      <c r="O81" s="104"/>
      <c r="P81" s="92"/>
      <c r="Q81" s="103"/>
      <c r="R81" s="102"/>
      <c r="S81" s="95"/>
      <c r="T81" s="95"/>
      <c r="U81" s="95"/>
      <c r="V81" s="95"/>
    </row>
    <row r="82" spans="2:22" ht="15" customHeight="1">
      <c r="B82" s="161" t="s">
        <v>472</v>
      </c>
      <c r="C82" s="155" t="s">
        <v>80</v>
      </c>
      <c r="D82" s="155" t="s">
        <v>473</v>
      </c>
      <c r="E82" s="299">
        <v>16.5</v>
      </c>
      <c r="F82" s="152">
        <f t="shared" si="15"/>
        <v>19.8</v>
      </c>
      <c r="G82" s="307">
        <v>33</v>
      </c>
      <c r="H82" s="153">
        <f t="shared" si="16"/>
        <v>13.2</v>
      </c>
      <c r="I82" s="154">
        <f t="shared" si="17"/>
        <v>0.39999999999999997</v>
      </c>
      <c r="J82" s="103"/>
      <c r="K82" s="104"/>
      <c r="L82" s="95"/>
      <c r="M82" s="95"/>
      <c r="N82" s="95"/>
      <c r="O82" s="92"/>
      <c r="P82" s="92"/>
      <c r="Q82" s="103"/>
      <c r="R82" s="102"/>
      <c r="S82" s="95"/>
      <c r="T82" s="95"/>
      <c r="U82" s="95"/>
      <c r="V82" s="95"/>
    </row>
    <row r="83" spans="2:22" ht="15" customHeight="1">
      <c r="B83" s="170" t="s">
        <v>474</v>
      </c>
      <c r="C83" s="171" t="s">
        <v>80</v>
      </c>
      <c r="D83" s="171" t="s">
        <v>475</v>
      </c>
      <c r="E83" s="299">
        <v>7.3</v>
      </c>
      <c r="F83" s="152">
        <f t="shared" si="15"/>
        <v>8.76</v>
      </c>
      <c r="G83" s="307">
        <v>14.5</v>
      </c>
      <c r="H83" s="153">
        <f t="shared" si="16"/>
        <v>5.74</v>
      </c>
      <c r="I83" s="154">
        <f t="shared" si="17"/>
        <v>0.39586206896551723</v>
      </c>
      <c r="J83" s="101"/>
      <c r="K83" s="99"/>
      <c r="L83" s="99"/>
      <c r="M83" s="99"/>
      <c r="N83" s="99"/>
      <c r="O83" s="92"/>
      <c r="P83" s="92"/>
      <c r="Q83" s="92"/>
      <c r="R83" s="92"/>
      <c r="S83" s="92"/>
      <c r="T83" s="92"/>
      <c r="U83" s="92"/>
      <c r="V83" s="92"/>
    </row>
    <row r="84" spans="2:22" ht="15" customHeight="1">
      <c r="B84" s="172" t="s">
        <v>476</v>
      </c>
      <c r="C84" s="164" t="s">
        <v>80</v>
      </c>
      <c r="D84" s="164" t="s">
        <v>477</v>
      </c>
      <c r="E84" s="299">
        <v>7.3</v>
      </c>
      <c r="F84" s="152">
        <f t="shared" si="15"/>
        <v>8.76</v>
      </c>
      <c r="G84" s="307">
        <v>14.5</v>
      </c>
      <c r="H84" s="153">
        <f t="shared" si="16"/>
        <v>5.74</v>
      </c>
      <c r="I84" s="154">
        <f t="shared" si="17"/>
        <v>0.39586206896551723</v>
      </c>
      <c r="J84" s="103"/>
      <c r="K84" s="104"/>
      <c r="L84" s="95"/>
      <c r="M84" s="95"/>
      <c r="N84" s="95"/>
      <c r="O84" s="92"/>
      <c r="P84" s="92"/>
      <c r="Q84" s="92"/>
      <c r="R84" s="92"/>
      <c r="S84" s="92"/>
      <c r="T84" s="92"/>
      <c r="U84" s="92"/>
      <c r="V84" s="92"/>
    </row>
    <row r="85" spans="2:22" ht="15" customHeight="1">
      <c r="B85" s="148"/>
      <c r="C85" s="148"/>
      <c r="D85" s="148"/>
      <c r="E85" s="162"/>
      <c r="F85" s="147"/>
      <c r="G85" s="147"/>
      <c r="H85" s="147"/>
      <c r="I85" s="147"/>
      <c r="J85" s="103"/>
      <c r="K85" s="104"/>
      <c r="L85" s="95"/>
      <c r="M85" s="95"/>
      <c r="N85" s="95"/>
      <c r="O85" s="92"/>
      <c r="P85" s="92"/>
      <c r="Q85" s="92"/>
      <c r="R85" s="92"/>
      <c r="S85" s="92"/>
      <c r="T85" s="92"/>
      <c r="U85" s="92"/>
      <c r="V85" s="92"/>
    </row>
    <row r="86" spans="2:22" ht="15" customHeight="1">
      <c r="B86" s="18" t="s">
        <v>695</v>
      </c>
      <c r="C86" s="186" t="s">
        <v>368</v>
      </c>
      <c r="D86" s="186" t="s">
        <v>367</v>
      </c>
      <c r="E86" s="187" t="s">
        <v>369</v>
      </c>
      <c r="F86" s="187" t="s">
        <v>370</v>
      </c>
      <c r="G86" s="184" t="s">
        <v>371</v>
      </c>
      <c r="H86" s="184" t="s">
        <v>372</v>
      </c>
      <c r="I86" s="184" t="s">
        <v>373</v>
      </c>
      <c r="J86" s="103"/>
      <c r="K86" s="104"/>
      <c r="L86" s="95"/>
      <c r="M86" s="95"/>
      <c r="N86" s="95"/>
      <c r="O86" s="92"/>
      <c r="P86" s="92"/>
      <c r="Q86" s="92"/>
      <c r="R86" s="92"/>
      <c r="S86" s="92"/>
      <c r="T86" s="92"/>
      <c r="U86" s="92"/>
      <c r="V86" s="92"/>
    </row>
    <row r="87" spans="2:22" ht="15" customHeight="1">
      <c r="B87" s="163" t="s">
        <v>478</v>
      </c>
      <c r="C87" s="173" t="s">
        <v>80</v>
      </c>
      <c r="D87" s="173" t="s">
        <v>479</v>
      </c>
      <c r="E87" s="299">
        <v>12.5</v>
      </c>
      <c r="F87" s="152">
        <f t="shared" ref="F87:F88" si="18">SUM(E87*1.2)</f>
        <v>15</v>
      </c>
      <c r="G87" s="307">
        <v>27</v>
      </c>
      <c r="H87" s="153">
        <f t="shared" ref="H87:H88" si="19">SUM(G87-F87)</f>
        <v>12</v>
      </c>
      <c r="I87" s="154">
        <f t="shared" ref="I87:I88" si="20">H87/G87</f>
        <v>0.44444444444444442</v>
      </c>
      <c r="J87" s="98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</row>
    <row r="88" spans="2:22" ht="15" customHeight="1">
      <c r="B88" s="161" t="s">
        <v>480</v>
      </c>
      <c r="C88" s="151" t="s">
        <v>80</v>
      </c>
      <c r="D88" s="151" t="s">
        <v>481</v>
      </c>
      <c r="E88" s="299">
        <v>15.7</v>
      </c>
      <c r="F88" s="152">
        <f t="shared" si="18"/>
        <v>18.84</v>
      </c>
      <c r="G88" s="307">
        <v>33.5</v>
      </c>
      <c r="H88" s="153">
        <f t="shared" si="19"/>
        <v>14.66</v>
      </c>
      <c r="I88" s="154">
        <f t="shared" si="20"/>
        <v>0.43761194029850747</v>
      </c>
      <c r="J88" s="98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</row>
    <row r="89" spans="2:22" ht="15" customHeight="1">
      <c r="B89" s="148"/>
      <c r="C89" s="148"/>
      <c r="D89" s="148"/>
      <c r="E89" s="148"/>
      <c r="F89" s="147"/>
      <c r="G89" s="147"/>
      <c r="H89" s="147"/>
      <c r="I89" s="147"/>
      <c r="J89" s="98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</row>
    <row r="90" spans="2:22" ht="15" customHeight="1">
      <c r="B90" s="18" t="s">
        <v>482</v>
      </c>
      <c r="C90" s="186" t="s">
        <v>368</v>
      </c>
      <c r="D90" s="186" t="s">
        <v>367</v>
      </c>
      <c r="E90" s="187" t="s">
        <v>369</v>
      </c>
      <c r="F90" s="187" t="s">
        <v>370</v>
      </c>
      <c r="G90" s="184" t="s">
        <v>371</v>
      </c>
      <c r="H90" s="184" t="s">
        <v>372</v>
      </c>
      <c r="I90" s="184" t="s">
        <v>373</v>
      </c>
      <c r="J90" s="98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</row>
    <row r="91" spans="2:22" ht="15" customHeight="1">
      <c r="B91" s="174" t="s">
        <v>334</v>
      </c>
      <c r="C91" s="175" t="s">
        <v>484</v>
      </c>
      <c r="D91" s="175" t="s">
        <v>483</v>
      </c>
      <c r="E91" s="298">
        <v>6.5</v>
      </c>
      <c r="F91" s="152">
        <f t="shared" ref="F91:F96" si="21">SUM(E91*1.2)</f>
        <v>7.8</v>
      </c>
      <c r="G91" s="310">
        <v>14</v>
      </c>
      <c r="H91" s="153">
        <f t="shared" ref="H91:H96" si="22">SUM(G91-F91)</f>
        <v>6.2</v>
      </c>
      <c r="I91" s="154">
        <f t="shared" ref="I91:I96" si="23">H91/G91</f>
        <v>0.44285714285714289</v>
      </c>
      <c r="J91" s="98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</row>
    <row r="92" spans="2:22" ht="15" customHeight="1">
      <c r="B92" s="174" t="s">
        <v>338</v>
      </c>
      <c r="C92" s="175" t="s">
        <v>484</v>
      </c>
      <c r="D92" s="175" t="s">
        <v>485</v>
      </c>
      <c r="E92" s="298">
        <v>6.5</v>
      </c>
      <c r="F92" s="152">
        <f t="shared" si="21"/>
        <v>7.8</v>
      </c>
      <c r="G92" s="310">
        <v>14</v>
      </c>
      <c r="H92" s="153">
        <f t="shared" si="22"/>
        <v>6.2</v>
      </c>
      <c r="I92" s="154">
        <f t="shared" si="23"/>
        <v>0.44285714285714289</v>
      </c>
      <c r="J92" s="98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</row>
    <row r="93" spans="2:22" ht="15" customHeight="1">
      <c r="B93" s="174" t="s">
        <v>339</v>
      </c>
      <c r="C93" s="175" t="s">
        <v>484</v>
      </c>
      <c r="D93" s="175" t="s">
        <v>486</v>
      </c>
      <c r="E93" s="298">
        <v>6.5</v>
      </c>
      <c r="F93" s="152">
        <f t="shared" si="21"/>
        <v>7.8</v>
      </c>
      <c r="G93" s="310">
        <v>14</v>
      </c>
      <c r="H93" s="153">
        <f t="shared" si="22"/>
        <v>6.2</v>
      </c>
      <c r="I93" s="154">
        <f t="shared" si="23"/>
        <v>0.44285714285714289</v>
      </c>
      <c r="J93" s="98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</row>
    <row r="94" spans="2:22" ht="15" customHeight="1">
      <c r="B94" s="174" t="s">
        <v>337</v>
      </c>
      <c r="C94" s="175" t="s">
        <v>484</v>
      </c>
      <c r="D94" s="175" t="s">
        <v>487</v>
      </c>
      <c r="E94" s="298">
        <v>6.5</v>
      </c>
      <c r="F94" s="152">
        <f t="shared" si="21"/>
        <v>7.8</v>
      </c>
      <c r="G94" s="310">
        <v>14</v>
      </c>
      <c r="H94" s="153">
        <f t="shared" si="22"/>
        <v>6.2</v>
      </c>
      <c r="I94" s="154">
        <f t="shared" si="23"/>
        <v>0.44285714285714289</v>
      </c>
      <c r="J94" s="98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</row>
    <row r="95" spans="2:22" ht="15" customHeight="1">
      <c r="B95" s="174" t="s">
        <v>336</v>
      </c>
      <c r="C95" s="175" t="s">
        <v>484</v>
      </c>
      <c r="D95" s="175" t="s">
        <v>488</v>
      </c>
      <c r="E95" s="298">
        <v>6.5</v>
      </c>
      <c r="F95" s="152">
        <f t="shared" si="21"/>
        <v>7.8</v>
      </c>
      <c r="G95" s="310">
        <v>14</v>
      </c>
      <c r="H95" s="153">
        <f t="shared" si="22"/>
        <v>6.2</v>
      </c>
      <c r="I95" s="154">
        <f t="shared" si="23"/>
        <v>0.44285714285714289</v>
      </c>
      <c r="J95" s="98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</row>
    <row r="96" spans="2:22" ht="15" customHeight="1">
      <c r="B96" s="174" t="s">
        <v>335</v>
      </c>
      <c r="C96" s="175" t="s">
        <v>484</v>
      </c>
      <c r="D96" s="175" t="s">
        <v>489</v>
      </c>
      <c r="E96" s="298">
        <v>6.5</v>
      </c>
      <c r="F96" s="152">
        <f t="shared" si="21"/>
        <v>7.8</v>
      </c>
      <c r="G96" s="310">
        <v>14</v>
      </c>
      <c r="H96" s="153">
        <f t="shared" si="22"/>
        <v>6.2</v>
      </c>
      <c r="I96" s="154">
        <f t="shared" si="23"/>
        <v>0.44285714285714289</v>
      </c>
      <c r="J96" s="98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" customHeight="1">
      <c r="B97" s="147"/>
      <c r="C97" s="147"/>
      <c r="D97" s="147"/>
      <c r="E97" s="147"/>
      <c r="F97" s="147"/>
      <c r="G97" s="147"/>
      <c r="H97" s="147"/>
      <c r="I97" s="147"/>
      <c r="J97" s="98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" customHeight="1">
      <c r="B98" s="18" t="s">
        <v>490</v>
      </c>
      <c r="C98" s="186" t="s">
        <v>368</v>
      </c>
      <c r="D98" s="186" t="s">
        <v>367</v>
      </c>
      <c r="E98" s="187" t="s">
        <v>369</v>
      </c>
      <c r="F98" s="187" t="s">
        <v>370</v>
      </c>
      <c r="G98" s="184" t="s">
        <v>371</v>
      </c>
      <c r="H98" s="184" t="s">
        <v>372</v>
      </c>
      <c r="I98" s="184" t="s">
        <v>373</v>
      </c>
      <c r="J98" s="98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99" spans="2:22" ht="15" customHeight="1">
      <c r="B99" s="163" t="s">
        <v>374</v>
      </c>
      <c r="C99" s="151" t="s">
        <v>385</v>
      </c>
      <c r="D99" s="176" t="s">
        <v>491</v>
      </c>
      <c r="E99" s="299">
        <v>4</v>
      </c>
      <c r="F99" s="152">
        <f t="shared" ref="F99:F124" si="24">SUM(E99*1.2)</f>
        <v>4.8</v>
      </c>
      <c r="G99" s="307">
        <v>8.5</v>
      </c>
      <c r="H99" s="153">
        <f t="shared" ref="H99:H124" si="25">SUM(G99-F99)</f>
        <v>3.7</v>
      </c>
      <c r="I99" s="154">
        <f t="shared" ref="I99:I124" si="26">H99/G99</f>
        <v>0.43529411764705883</v>
      </c>
      <c r="J99" s="98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</row>
    <row r="100" spans="2:22" ht="15" customHeight="1">
      <c r="B100" s="161" t="s">
        <v>3</v>
      </c>
      <c r="C100" s="155" t="s">
        <v>385</v>
      </c>
      <c r="D100" s="176" t="s">
        <v>492</v>
      </c>
      <c r="E100" s="299">
        <v>3.6</v>
      </c>
      <c r="F100" s="152">
        <f t="shared" si="24"/>
        <v>4.32</v>
      </c>
      <c r="G100" s="307">
        <v>8</v>
      </c>
      <c r="H100" s="153">
        <f t="shared" si="25"/>
        <v>3.6799999999999997</v>
      </c>
      <c r="I100" s="154">
        <f t="shared" si="26"/>
        <v>0.45999999999999996</v>
      </c>
    </row>
    <row r="101" spans="2:22" ht="15" customHeight="1">
      <c r="B101" s="161" t="s">
        <v>4</v>
      </c>
      <c r="C101" s="155" t="s">
        <v>385</v>
      </c>
      <c r="D101" s="176" t="s">
        <v>493</v>
      </c>
      <c r="E101" s="299">
        <v>4</v>
      </c>
      <c r="F101" s="152">
        <f t="shared" si="24"/>
        <v>4.8</v>
      </c>
      <c r="G101" s="307">
        <v>8.5</v>
      </c>
      <c r="H101" s="153">
        <f t="shared" si="25"/>
        <v>3.7</v>
      </c>
      <c r="I101" s="154">
        <f t="shared" si="26"/>
        <v>0.43529411764705883</v>
      </c>
    </row>
    <row r="102" spans="2:22" ht="15" customHeight="1">
      <c r="B102" s="161" t="s">
        <v>6</v>
      </c>
      <c r="C102" s="155" t="s">
        <v>385</v>
      </c>
      <c r="D102" s="176" t="s">
        <v>494</v>
      </c>
      <c r="E102" s="299">
        <v>3.2</v>
      </c>
      <c r="F102" s="152">
        <f t="shared" si="24"/>
        <v>3.84</v>
      </c>
      <c r="G102" s="307">
        <v>6.5</v>
      </c>
      <c r="H102" s="153">
        <f t="shared" si="25"/>
        <v>2.66</v>
      </c>
      <c r="I102" s="154">
        <f t="shared" si="26"/>
        <v>0.40923076923076923</v>
      </c>
    </row>
    <row r="103" spans="2:22" ht="15" customHeight="1">
      <c r="B103" s="161" t="s">
        <v>7</v>
      </c>
      <c r="C103" s="155" t="s">
        <v>385</v>
      </c>
      <c r="D103" s="176" t="s">
        <v>495</v>
      </c>
      <c r="E103" s="299">
        <v>3.4</v>
      </c>
      <c r="F103" s="152">
        <f t="shared" si="24"/>
        <v>4.08</v>
      </c>
      <c r="G103" s="307">
        <v>7</v>
      </c>
      <c r="H103" s="153">
        <f t="shared" si="25"/>
        <v>2.92</v>
      </c>
      <c r="I103" s="154">
        <f t="shared" si="26"/>
        <v>0.41714285714285715</v>
      </c>
    </row>
    <row r="104" spans="2:22" ht="15" customHeight="1">
      <c r="B104" s="161" t="s">
        <v>8</v>
      </c>
      <c r="C104" s="155" t="s">
        <v>385</v>
      </c>
      <c r="D104" s="176" t="s">
        <v>496</v>
      </c>
      <c r="E104" s="299">
        <v>3.4</v>
      </c>
      <c r="F104" s="152">
        <f t="shared" si="24"/>
        <v>4.08</v>
      </c>
      <c r="G104" s="307">
        <v>7</v>
      </c>
      <c r="H104" s="153">
        <f t="shared" si="25"/>
        <v>2.92</v>
      </c>
      <c r="I104" s="154">
        <f t="shared" si="26"/>
        <v>0.41714285714285715</v>
      </c>
    </row>
    <row r="105" spans="2:22" ht="15" customHeight="1">
      <c r="B105" s="161" t="s">
        <v>12</v>
      </c>
      <c r="C105" s="155" t="s">
        <v>385</v>
      </c>
      <c r="D105" s="176" t="s">
        <v>497</v>
      </c>
      <c r="E105" s="299">
        <v>3.2</v>
      </c>
      <c r="F105" s="152">
        <f t="shared" si="24"/>
        <v>3.84</v>
      </c>
      <c r="G105" s="307">
        <v>6.5</v>
      </c>
      <c r="H105" s="153">
        <f t="shared" si="25"/>
        <v>2.66</v>
      </c>
      <c r="I105" s="154">
        <f t="shared" si="26"/>
        <v>0.40923076923076923</v>
      </c>
    </row>
    <row r="106" spans="2:22" ht="15" customHeight="1">
      <c r="B106" s="161" t="s">
        <v>13</v>
      </c>
      <c r="C106" s="155" t="s">
        <v>385</v>
      </c>
      <c r="D106" s="176" t="s">
        <v>498</v>
      </c>
      <c r="E106" s="299">
        <v>3.4</v>
      </c>
      <c r="F106" s="152">
        <f t="shared" si="24"/>
        <v>4.08</v>
      </c>
      <c r="G106" s="307">
        <v>7</v>
      </c>
      <c r="H106" s="153">
        <f t="shared" si="25"/>
        <v>2.92</v>
      </c>
      <c r="I106" s="154">
        <f t="shared" si="26"/>
        <v>0.41714285714285715</v>
      </c>
    </row>
    <row r="107" spans="2:22" ht="15" customHeight="1">
      <c r="B107" s="161" t="s">
        <v>14</v>
      </c>
      <c r="C107" s="155" t="s">
        <v>385</v>
      </c>
      <c r="D107" s="176" t="s">
        <v>499</v>
      </c>
      <c r="E107" s="299">
        <v>3.4</v>
      </c>
      <c r="F107" s="152">
        <f t="shared" si="24"/>
        <v>4.08</v>
      </c>
      <c r="G107" s="307">
        <v>7</v>
      </c>
      <c r="H107" s="153">
        <f t="shared" si="25"/>
        <v>2.92</v>
      </c>
      <c r="I107" s="154">
        <f t="shared" si="26"/>
        <v>0.41714285714285715</v>
      </c>
    </row>
    <row r="108" spans="2:22" ht="15" customHeight="1">
      <c r="B108" s="161" t="s">
        <v>18</v>
      </c>
      <c r="C108" s="155" t="s">
        <v>385</v>
      </c>
      <c r="D108" s="176" t="s">
        <v>500</v>
      </c>
      <c r="E108" s="299">
        <v>3.2</v>
      </c>
      <c r="F108" s="152">
        <f t="shared" si="24"/>
        <v>3.84</v>
      </c>
      <c r="G108" s="307">
        <v>6.5</v>
      </c>
      <c r="H108" s="153">
        <f t="shared" si="25"/>
        <v>2.66</v>
      </c>
      <c r="I108" s="154">
        <f t="shared" si="26"/>
        <v>0.40923076923076923</v>
      </c>
    </row>
    <row r="109" spans="2:22" ht="15" customHeight="1">
      <c r="B109" s="161" t="s">
        <v>19</v>
      </c>
      <c r="C109" s="155" t="s">
        <v>385</v>
      </c>
      <c r="D109" s="176" t="s">
        <v>501</v>
      </c>
      <c r="E109" s="299">
        <v>3.4</v>
      </c>
      <c r="F109" s="152">
        <f t="shared" si="24"/>
        <v>4.08</v>
      </c>
      <c r="G109" s="307">
        <v>7</v>
      </c>
      <c r="H109" s="153">
        <f t="shared" si="25"/>
        <v>2.92</v>
      </c>
      <c r="I109" s="154">
        <f t="shared" si="26"/>
        <v>0.41714285714285715</v>
      </c>
    </row>
    <row r="110" spans="2:22" ht="15" customHeight="1">
      <c r="B110" s="161" t="s">
        <v>20</v>
      </c>
      <c r="C110" s="155" t="s">
        <v>385</v>
      </c>
      <c r="D110" s="176" t="s">
        <v>502</v>
      </c>
      <c r="E110" s="299">
        <v>3.4</v>
      </c>
      <c r="F110" s="152">
        <f t="shared" si="24"/>
        <v>4.08</v>
      </c>
      <c r="G110" s="307">
        <v>7</v>
      </c>
      <c r="H110" s="153">
        <f t="shared" si="25"/>
        <v>2.92</v>
      </c>
      <c r="I110" s="154">
        <f t="shared" si="26"/>
        <v>0.41714285714285715</v>
      </c>
    </row>
    <row r="111" spans="2:22" ht="15" customHeight="1">
      <c r="B111" s="161" t="s">
        <v>27</v>
      </c>
      <c r="C111" s="155" t="s">
        <v>385</v>
      </c>
      <c r="D111" s="176" t="s">
        <v>503</v>
      </c>
      <c r="E111" s="299">
        <v>5.2</v>
      </c>
      <c r="F111" s="152">
        <f t="shared" si="24"/>
        <v>6.24</v>
      </c>
      <c r="G111" s="307">
        <v>11</v>
      </c>
      <c r="H111" s="153">
        <f t="shared" si="25"/>
        <v>4.76</v>
      </c>
      <c r="I111" s="154">
        <f t="shared" si="26"/>
        <v>0.43272727272727268</v>
      </c>
    </row>
    <row r="112" spans="2:22" ht="15" customHeight="1">
      <c r="B112" s="161" t="s">
        <v>28</v>
      </c>
      <c r="C112" s="155" t="s">
        <v>385</v>
      </c>
      <c r="D112" s="176" t="s">
        <v>504</v>
      </c>
      <c r="E112" s="299">
        <v>4.5</v>
      </c>
      <c r="F112" s="152">
        <f t="shared" si="24"/>
        <v>5.3999999999999995</v>
      </c>
      <c r="G112" s="307">
        <v>10</v>
      </c>
      <c r="H112" s="153">
        <f t="shared" si="25"/>
        <v>4.6000000000000005</v>
      </c>
      <c r="I112" s="154">
        <f t="shared" si="26"/>
        <v>0.46000000000000008</v>
      </c>
    </row>
    <row r="113" spans="2:9" ht="15" customHeight="1">
      <c r="B113" s="161" t="s">
        <v>429</v>
      </c>
      <c r="C113" s="155" t="s">
        <v>385</v>
      </c>
      <c r="D113" s="176" t="s">
        <v>505</v>
      </c>
      <c r="E113" s="299">
        <v>4</v>
      </c>
      <c r="F113" s="152">
        <f t="shared" si="24"/>
        <v>4.8</v>
      </c>
      <c r="G113" s="307">
        <v>8.5</v>
      </c>
      <c r="H113" s="153">
        <f t="shared" si="25"/>
        <v>3.7</v>
      </c>
      <c r="I113" s="154">
        <f t="shared" si="26"/>
        <v>0.43529411764705883</v>
      </c>
    </row>
    <row r="114" spans="2:9" ht="15" customHeight="1">
      <c r="B114" s="161" t="s">
        <v>431</v>
      </c>
      <c r="C114" s="155" t="s">
        <v>385</v>
      </c>
      <c r="D114" s="177" t="s">
        <v>506</v>
      </c>
      <c r="E114" s="299">
        <v>4</v>
      </c>
      <c r="F114" s="152">
        <f t="shared" si="24"/>
        <v>4.8</v>
      </c>
      <c r="G114" s="307">
        <v>8.5</v>
      </c>
      <c r="H114" s="153">
        <f t="shared" si="25"/>
        <v>3.7</v>
      </c>
      <c r="I114" s="154">
        <f t="shared" si="26"/>
        <v>0.43529411764705883</v>
      </c>
    </row>
    <row r="115" spans="2:9" ht="15" customHeight="1">
      <c r="B115" s="161" t="s">
        <v>1</v>
      </c>
      <c r="C115" s="155" t="s">
        <v>385</v>
      </c>
      <c r="D115" s="176" t="s">
        <v>507</v>
      </c>
      <c r="E115" s="299">
        <v>5.8</v>
      </c>
      <c r="F115" s="152">
        <f t="shared" si="24"/>
        <v>6.96</v>
      </c>
      <c r="G115" s="307">
        <v>13</v>
      </c>
      <c r="H115" s="153">
        <f t="shared" si="25"/>
        <v>6.04</v>
      </c>
      <c r="I115" s="154">
        <f t="shared" si="26"/>
        <v>0.4646153846153846</v>
      </c>
    </row>
    <row r="116" spans="2:9" ht="15" customHeight="1">
      <c r="B116" s="161" t="s">
        <v>25</v>
      </c>
      <c r="C116" s="155" t="s">
        <v>385</v>
      </c>
      <c r="D116" s="176" t="s">
        <v>508</v>
      </c>
      <c r="E116" s="299">
        <v>3.4</v>
      </c>
      <c r="F116" s="152">
        <f t="shared" si="24"/>
        <v>4.08</v>
      </c>
      <c r="G116" s="307">
        <v>7</v>
      </c>
      <c r="H116" s="153">
        <f t="shared" si="25"/>
        <v>2.92</v>
      </c>
      <c r="I116" s="154">
        <f t="shared" si="26"/>
        <v>0.41714285714285715</v>
      </c>
    </row>
    <row r="117" spans="2:9" ht="15" customHeight="1">
      <c r="B117" s="161" t="s">
        <v>435</v>
      </c>
      <c r="C117" s="155" t="s">
        <v>510</v>
      </c>
      <c r="D117" s="176" t="s">
        <v>509</v>
      </c>
      <c r="E117" s="299">
        <v>4.5</v>
      </c>
      <c r="F117" s="152">
        <f t="shared" si="24"/>
        <v>5.3999999999999995</v>
      </c>
      <c r="G117" s="307">
        <v>10</v>
      </c>
      <c r="H117" s="153">
        <f t="shared" si="25"/>
        <v>4.6000000000000005</v>
      </c>
      <c r="I117" s="154">
        <f t="shared" si="26"/>
        <v>0.46000000000000008</v>
      </c>
    </row>
    <row r="118" spans="2:9" ht="15" customHeight="1">
      <c r="B118" s="161" t="s">
        <v>511</v>
      </c>
      <c r="C118" s="155" t="s">
        <v>385</v>
      </c>
      <c r="D118" s="176" t="s">
        <v>512</v>
      </c>
      <c r="E118" s="299">
        <v>4.3</v>
      </c>
      <c r="F118" s="152">
        <f t="shared" si="24"/>
        <v>5.1599999999999993</v>
      </c>
      <c r="G118" s="307">
        <v>9</v>
      </c>
      <c r="H118" s="153">
        <f t="shared" si="25"/>
        <v>3.8400000000000007</v>
      </c>
      <c r="I118" s="154">
        <f t="shared" si="26"/>
        <v>0.42666666666666675</v>
      </c>
    </row>
    <row r="119" spans="2:9" ht="15" customHeight="1">
      <c r="B119" s="161" t="s">
        <v>513</v>
      </c>
      <c r="C119" s="155" t="s">
        <v>385</v>
      </c>
      <c r="D119" s="176" t="s">
        <v>514</v>
      </c>
      <c r="E119" s="299">
        <v>4.3</v>
      </c>
      <c r="F119" s="152">
        <f t="shared" si="24"/>
        <v>5.1599999999999993</v>
      </c>
      <c r="G119" s="307">
        <v>9</v>
      </c>
      <c r="H119" s="153">
        <f t="shared" si="25"/>
        <v>3.8400000000000007</v>
      </c>
      <c r="I119" s="154">
        <f t="shared" si="26"/>
        <v>0.42666666666666675</v>
      </c>
    </row>
    <row r="120" spans="2:9" ht="15" customHeight="1">
      <c r="B120" s="166" t="s">
        <v>515</v>
      </c>
      <c r="C120" s="167" t="s">
        <v>385</v>
      </c>
      <c r="D120" s="178" t="s">
        <v>516</v>
      </c>
      <c r="E120" s="299">
        <v>4.3</v>
      </c>
      <c r="F120" s="152">
        <f t="shared" si="24"/>
        <v>5.1599999999999993</v>
      </c>
      <c r="G120" s="307">
        <v>9</v>
      </c>
      <c r="H120" s="153">
        <f t="shared" si="25"/>
        <v>3.8400000000000007</v>
      </c>
      <c r="I120" s="154">
        <f t="shared" si="26"/>
        <v>0.42666666666666675</v>
      </c>
    </row>
    <row r="121" spans="2:9" ht="15" customHeight="1">
      <c r="B121" s="166" t="s">
        <v>517</v>
      </c>
      <c r="C121" s="167" t="s">
        <v>385</v>
      </c>
      <c r="D121" s="178" t="s">
        <v>518</v>
      </c>
      <c r="E121" s="299">
        <v>4.3</v>
      </c>
      <c r="F121" s="152">
        <f t="shared" si="24"/>
        <v>5.1599999999999993</v>
      </c>
      <c r="G121" s="307">
        <v>9</v>
      </c>
      <c r="H121" s="153">
        <f t="shared" si="25"/>
        <v>3.8400000000000007</v>
      </c>
      <c r="I121" s="154">
        <f t="shared" si="26"/>
        <v>0.42666666666666675</v>
      </c>
    </row>
    <row r="122" spans="2:9" ht="15" customHeight="1">
      <c r="B122" s="166" t="s">
        <v>519</v>
      </c>
      <c r="C122" s="167" t="s">
        <v>385</v>
      </c>
      <c r="D122" s="178" t="s">
        <v>520</v>
      </c>
      <c r="E122" s="299">
        <v>4.3</v>
      </c>
      <c r="F122" s="152">
        <f t="shared" si="24"/>
        <v>5.1599999999999993</v>
      </c>
      <c r="G122" s="307">
        <v>9</v>
      </c>
      <c r="H122" s="153">
        <f t="shared" si="25"/>
        <v>3.8400000000000007</v>
      </c>
      <c r="I122" s="154">
        <f t="shared" si="26"/>
        <v>0.42666666666666675</v>
      </c>
    </row>
    <row r="123" spans="2:9" ht="15" customHeight="1">
      <c r="B123" s="166" t="s">
        <v>521</v>
      </c>
      <c r="C123" s="167" t="s">
        <v>80</v>
      </c>
      <c r="D123" s="178" t="s">
        <v>522</v>
      </c>
      <c r="E123" s="298">
        <v>3.5</v>
      </c>
      <c r="F123" s="152">
        <f t="shared" si="24"/>
        <v>4.2</v>
      </c>
      <c r="G123" s="310">
        <v>6.5</v>
      </c>
      <c r="H123" s="153">
        <f t="shared" si="25"/>
        <v>2.2999999999999998</v>
      </c>
      <c r="I123" s="154">
        <f t="shared" si="26"/>
        <v>0.35384615384615381</v>
      </c>
    </row>
    <row r="124" spans="2:9" ht="15" customHeight="1">
      <c r="B124" s="166" t="s">
        <v>523</v>
      </c>
      <c r="C124" s="167" t="s">
        <v>80</v>
      </c>
      <c r="D124" s="178" t="s">
        <v>524</v>
      </c>
      <c r="E124" s="298">
        <v>12</v>
      </c>
      <c r="F124" s="152">
        <f t="shared" si="24"/>
        <v>14.399999999999999</v>
      </c>
      <c r="G124" s="310">
        <v>24.5</v>
      </c>
      <c r="H124" s="153">
        <f t="shared" si="25"/>
        <v>10.100000000000001</v>
      </c>
      <c r="I124" s="154">
        <f t="shared" si="26"/>
        <v>0.41224489795918373</v>
      </c>
    </row>
    <row r="125" spans="2:9" ht="15" customHeight="1">
      <c r="B125" s="148"/>
      <c r="C125" s="148"/>
      <c r="D125" s="148"/>
      <c r="E125" s="162"/>
      <c r="F125" s="147"/>
      <c r="G125" s="147"/>
      <c r="H125" s="147"/>
      <c r="I125" s="147"/>
    </row>
    <row r="126" spans="2:9" ht="15" customHeight="1">
      <c r="B126" s="188" t="s">
        <v>696</v>
      </c>
      <c r="C126" s="186" t="s">
        <v>368</v>
      </c>
      <c r="D126" s="186" t="s">
        <v>367</v>
      </c>
      <c r="E126" s="187" t="s">
        <v>369</v>
      </c>
      <c r="F126" s="187" t="s">
        <v>370</v>
      </c>
      <c r="G126" s="184" t="s">
        <v>371</v>
      </c>
      <c r="H126" s="184" t="s">
        <v>372</v>
      </c>
      <c r="I126" s="184" t="s">
        <v>373</v>
      </c>
    </row>
    <row r="127" spans="2:9" ht="15" customHeight="1">
      <c r="B127" s="179" t="s">
        <v>525</v>
      </c>
      <c r="C127" s="178" t="s">
        <v>55</v>
      </c>
      <c r="D127" s="178" t="s">
        <v>526</v>
      </c>
      <c r="E127" s="298">
        <v>5.5</v>
      </c>
      <c r="F127" s="152">
        <f t="shared" ref="F127:F135" si="27">SUM(E127*1.2)</f>
        <v>6.6</v>
      </c>
      <c r="G127" s="310">
        <v>12</v>
      </c>
      <c r="H127" s="153">
        <f t="shared" ref="H127:H135" si="28">SUM(G127-F127)</f>
        <v>5.4</v>
      </c>
      <c r="I127" s="154">
        <f t="shared" ref="I127:I135" si="29">H127/G127</f>
        <v>0.45</v>
      </c>
    </row>
    <row r="128" spans="2:9" ht="15" customHeight="1">
      <c r="B128" s="166" t="s">
        <v>95</v>
      </c>
      <c r="C128" s="167" t="s">
        <v>528</v>
      </c>
      <c r="D128" s="167" t="s">
        <v>527</v>
      </c>
      <c r="E128" s="298">
        <v>4.4000000000000004</v>
      </c>
      <c r="F128" s="152">
        <f t="shared" si="27"/>
        <v>5.28</v>
      </c>
      <c r="G128" s="310">
        <v>10.5</v>
      </c>
      <c r="H128" s="153">
        <f t="shared" si="28"/>
        <v>5.22</v>
      </c>
      <c r="I128" s="154">
        <f t="shared" si="29"/>
        <v>0.49714285714285711</v>
      </c>
    </row>
    <row r="129" spans="2:9" ht="15" customHeight="1">
      <c r="B129" s="166" t="s">
        <v>529</v>
      </c>
      <c r="C129" s="167" t="s">
        <v>528</v>
      </c>
      <c r="D129" s="167" t="s">
        <v>530</v>
      </c>
      <c r="E129" s="298">
        <v>5.6</v>
      </c>
      <c r="F129" s="152">
        <f t="shared" si="27"/>
        <v>6.72</v>
      </c>
      <c r="G129" s="310">
        <v>12.5</v>
      </c>
      <c r="H129" s="153">
        <f t="shared" si="28"/>
        <v>5.78</v>
      </c>
      <c r="I129" s="154">
        <f t="shared" si="29"/>
        <v>0.46240000000000003</v>
      </c>
    </row>
    <row r="130" spans="2:9" ht="15" customHeight="1">
      <c r="B130" s="166" t="s">
        <v>531</v>
      </c>
      <c r="C130" s="167" t="s">
        <v>528</v>
      </c>
      <c r="D130" s="167" t="s">
        <v>532</v>
      </c>
      <c r="E130" s="298">
        <v>5.6</v>
      </c>
      <c r="F130" s="152">
        <f t="shared" si="27"/>
        <v>6.72</v>
      </c>
      <c r="G130" s="310">
        <v>14</v>
      </c>
      <c r="H130" s="153">
        <f t="shared" si="28"/>
        <v>7.28</v>
      </c>
      <c r="I130" s="154">
        <f t="shared" si="29"/>
        <v>0.52</v>
      </c>
    </row>
    <row r="131" spans="2:9" ht="15" customHeight="1">
      <c r="B131" s="166" t="s">
        <v>533</v>
      </c>
      <c r="C131" s="167" t="s">
        <v>528</v>
      </c>
      <c r="D131" s="167" t="s">
        <v>534</v>
      </c>
      <c r="E131" s="298">
        <v>5.6</v>
      </c>
      <c r="F131" s="152">
        <f t="shared" si="27"/>
        <v>6.72</v>
      </c>
      <c r="G131" s="310">
        <v>14</v>
      </c>
      <c r="H131" s="153">
        <f t="shared" si="28"/>
        <v>7.28</v>
      </c>
      <c r="I131" s="154">
        <f t="shared" si="29"/>
        <v>0.52</v>
      </c>
    </row>
    <row r="132" spans="2:9" ht="15" customHeight="1">
      <c r="B132" s="166" t="s">
        <v>535</v>
      </c>
      <c r="C132" s="167" t="s">
        <v>528</v>
      </c>
      <c r="D132" s="167" t="s">
        <v>536</v>
      </c>
      <c r="E132" s="298">
        <v>4.9000000000000004</v>
      </c>
      <c r="F132" s="152">
        <f t="shared" si="27"/>
        <v>5.88</v>
      </c>
      <c r="G132" s="310">
        <v>12</v>
      </c>
      <c r="H132" s="153">
        <f t="shared" si="28"/>
        <v>6.12</v>
      </c>
      <c r="I132" s="154">
        <f t="shared" si="29"/>
        <v>0.51</v>
      </c>
    </row>
    <row r="133" spans="2:9" ht="15" customHeight="1">
      <c r="B133" s="179" t="s">
        <v>97</v>
      </c>
      <c r="C133" s="181" t="s">
        <v>397</v>
      </c>
      <c r="D133" s="181" t="s">
        <v>537</v>
      </c>
      <c r="E133" s="298">
        <v>3.5</v>
      </c>
      <c r="F133" s="152">
        <f t="shared" si="27"/>
        <v>4.2</v>
      </c>
      <c r="G133" s="310">
        <v>7.5</v>
      </c>
      <c r="H133" s="153">
        <f t="shared" si="28"/>
        <v>3.3</v>
      </c>
      <c r="I133" s="154">
        <f t="shared" si="29"/>
        <v>0.44</v>
      </c>
    </row>
    <row r="134" spans="2:9" ht="15" customHeight="1">
      <c r="B134" s="166" t="s">
        <v>96</v>
      </c>
      <c r="C134" s="167" t="s">
        <v>433</v>
      </c>
      <c r="D134" s="167" t="s">
        <v>538</v>
      </c>
      <c r="E134" s="298">
        <v>6.5</v>
      </c>
      <c r="F134" s="152">
        <f t="shared" si="27"/>
        <v>7.8</v>
      </c>
      <c r="G134" s="310">
        <v>15</v>
      </c>
      <c r="H134" s="153">
        <f t="shared" si="28"/>
        <v>7.2</v>
      </c>
      <c r="I134" s="154">
        <f t="shared" si="29"/>
        <v>0.48000000000000004</v>
      </c>
    </row>
    <row r="135" spans="2:9" ht="15" customHeight="1">
      <c r="B135" s="166" t="s">
        <v>539</v>
      </c>
      <c r="C135" s="167" t="s">
        <v>80</v>
      </c>
      <c r="D135" s="167" t="s">
        <v>540</v>
      </c>
      <c r="E135" s="298">
        <v>13</v>
      </c>
      <c r="F135" s="152">
        <f t="shared" si="27"/>
        <v>15.6</v>
      </c>
      <c r="G135" s="310">
        <v>25</v>
      </c>
      <c r="H135" s="153">
        <f t="shared" si="28"/>
        <v>9.4</v>
      </c>
      <c r="I135" s="154">
        <f t="shared" si="29"/>
        <v>0.376</v>
      </c>
    </row>
    <row r="136" spans="2:9" ht="15" customHeight="1">
      <c r="B136" s="148"/>
      <c r="C136" s="148"/>
      <c r="D136" s="148"/>
      <c r="E136" s="162"/>
      <c r="F136" s="147"/>
      <c r="G136" s="147"/>
      <c r="H136" s="147"/>
      <c r="I136" s="147"/>
    </row>
    <row r="137" spans="2:9" ht="15" customHeight="1">
      <c r="B137" s="189" t="s">
        <v>541</v>
      </c>
      <c r="C137" s="186" t="s">
        <v>368</v>
      </c>
      <c r="D137" s="186" t="s">
        <v>367</v>
      </c>
      <c r="E137" s="187" t="s">
        <v>369</v>
      </c>
      <c r="F137" s="187" t="s">
        <v>370</v>
      </c>
      <c r="G137" s="184" t="s">
        <v>371</v>
      </c>
      <c r="H137" s="184" t="s">
        <v>372</v>
      </c>
      <c r="I137" s="184" t="s">
        <v>373</v>
      </c>
    </row>
    <row r="138" spans="2:9" ht="15" customHeight="1">
      <c r="B138" s="73" t="s">
        <v>341</v>
      </c>
      <c r="C138" s="151" t="s">
        <v>55</v>
      </c>
      <c r="D138" s="151" t="s">
        <v>542</v>
      </c>
      <c r="E138" s="299">
        <v>5.2</v>
      </c>
      <c r="F138" s="152">
        <f t="shared" ref="F138:F144" si="30">SUM(E138*1.2)</f>
        <v>6.24</v>
      </c>
      <c r="G138" s="307">
        <v>12.5</v>
      </c>
      <c r="H138" s="153">
        <f t="shared" ref="H138:H144" si="31">SUM(G138-F138)</f>
        <v>6.26</v>
      </c>
      <c r="I138" s="154">
        <f t="shared" ref="I138:I144" si="32">H138/G138</f>
        <v>0.50080000000000002</v>
      </c>
    </row>
    <row r="139" spans="2:9" ht="15" customHeight="1">
      <c r="B139" s="74" t="s">
        <v>342</v>
      </c>
      <c r="C139" s="151" t="s">
        <v>55</v>
      </c>
      <c r="D139" s="151" t="s">
        <v>543</v>
      </c>
      <c r="E139" s="299">
        <v>5.0999999999999996</v>
      </c>
      <c r="F139" s="152">
        <f t="shared" si="30"/>
        <v>6.1199999999999992</v>
      </c>
      <c r="G139" s="307">
        <v>12</v>
      </c>
      <c r="H139" s="153">
        <f t="shared" si="31"/>
        <v>5.8800000000000008</v>
      </c>
      <c r="I139" s="154">
        <f t="shared" si="32"/>
        <v>0.49000000000000005</v>
      </c>
    </row>
    <row r="140" spans="2:9" ht="15" customHeight="1">
      <c r="B140" s="74" t="s">
        <v>345</v>
      </c>
      <c r="C140" s="155" t="s">
        <v>55</v>
      </c>
      <c r="D140" s="155" t="s">
        <v>544</v>
      </c>
      <c r="E140" s="299">
        <v>5.2</v>
      </c>
      <c r="F140" s="152">
        <f t="shared" si="30"/>
        <v>6.24</v>
      </c>
      <c r="G140" s="307">
        <v>12.5</v>
      </c>
      <c r="H140" s="153">
        <f t="shared" si="31"/>
        <v>6.26</v>
      </c>
      <c r="I140" s="154">
        <f t="shared" si="32"/>
        <v>0.50080000000000002</v>
      </c>
    </row>
    <row r="141" spans="2:9" ht="15" customHeight="1">
      <c r="B141" s="74" t="s">
        <v>344</v>
      </c>
      <c r="C141" s="155" t="s">
        <v>407</v>
      </c>
      <c r="D141" s="155" t="s">
        <v>545</v>
      </c>
      <c r="E141" s="299">
        <v>5</v>
      </c>
      <c r="F141" s="152">
        <f t="shared" si="30"/>
        <v>6</v>
      </c>
      <c r="G141" s="307">
        <v>12</v>
      </c>
      <c r="H141" s="153">
        <f t="shared" si="31"/>
        <v>6</v>
      </c>
      <c r="I141" s="154">
        <f t="shared" si="32"/>
        <v>0.5</v>
      </c>
    </row>
    <row r="142" spans="2:9" ht="15" customHeight="1">
      <c r="B142" s="74" t="s">
        <v>343</v>
      </c>
      <c r="C142" s="155" t="s">
        <v>55</v>
      </c>
      <c r="D142" s="155" t="s">
        <v>546</v>
      </c>
      <c r="E142" s="299">
        <v>5.2</v>
      </c>
      <c r="F142" s="152">
        <f t="shared" si="30"/>
        <v>6.24</v>
      </c>
      <c r="G142" s="307">
        <v>12.5</v>
      </c>
      <c r="H142" s="153">
        <f t="shared" si="31"/>
        <v>6.26</v>
      </c>
      <c r="I142" s="154">
        <f t="shared" si="32"/>
        <v>0.50080000000000002</v>
      </c>
    </row>
    <row r="143" spans="2:9" ht="15" customHeight="1">
      <c r="B143" s="183" t="s">
        <v>547</v>
      </c>
      <c r="C143" s="167" t="s">
        <v>80</v>
      </c>
      <c r="D143" s="167" t="s">
        <v>548</v>
      </c>
      <c r="E143" s="298">
        <v>4</v>
      </c>
      <c r="F143" s="152">
        <f t="shared" si="30"/>
        <v>4.8</v>
      </c>
      <c r="G143" s="310">
        <v>8</v>
      </c>
      <c r="H143" s="153">
        <f t="shared" si="31"/>
        <v>3.2</v>
      </c>
      <c r="I143" s="154">
        <f t="shared" si="32"/>
        <v>0.4</v>
      </c>
    </row>
    <row r="144" spans="2:9" ht="15" customHeight="1">
      <c r="B144" s="73" t="s">
        <v>549</v>
      </c>
      <c r="C144" s="151" t="s">
        <v>80</v>
      </c>
      <c r="D144" s="151" t="s">
        <v>550</v>
      </c>
      <c r="E144" s="299">
        <v>20</v>
      </c>
      <c r="F144" s="152">
        <f t="shared" si="30"/>
        <v>24</v>
      </c>
      <c r="G144" s="307">
        <v>40</v>
      </c>
      <c r="H144" s="153">
        <f t="shared" si="31"/>
        <v>16</v>
      </c>
      <c r="I144" s="154">
        <f t="shared" si="32"/>
        <v>0.4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73903-7C84-4E99-9678-B1DD56B3F14E}">
  <sheetPr>
    <tabColor rgb="FFFF6699"/>
  </sheetPr>
  <dimension ref="B1:I172"/>
  <sheetViews>
    <sheetView zoomScaleNormal="100" workbookViewId="0"/>
  </sheetViews>
  <sheetFormatPr defaultRowHeight="15"/>
  <cols>
    <col min="2" max="2" width="45" customWidth="1"/>
    <col min="3" max="4" width="12.7109375" customWidth="1"/>
    <col min="5" max="5" width="17.7109375" customWidth="1"/>
    <col min="6" max="6" width="19.7109375" customWidth="1"/>
    <col min="7" max="9" width="12.7109375" customWidth="1"/>
  </cols>
  <sheetData>
    <row r="1" spans="2:9" ht="15" customHeight="1"/>
    <row r="2" spans="2:9" ht="15" customHeight="1">
      <c r="B2" s="233" t="s">
        <v>1204</v>
      </c>
      <c r="C2" s="142"/>
      <c r="D2" s="142"/>
      <c r="E2" s="143"/>
    </row>
    <row r="3" spans="2:9" ht="15" customHeight="1">
      <c r="B3" t="s">
        <v>988</v>
      </c>
    </row>
    <row r="4" spans="2:9" ht="15" customHeight="1">
      <c r="B4" s="147" t="s">
        <v>989</v>
      </c>
      <c r="C4" s="147"/>
      <c r="D4" s="147"/>
      <c r="E4" s="147"/>
      <c r="F4" s="147"/>
    </row>
    <row r="5" spans="2:9" ht="15" customHeight="1">
      <c r="B5" s="94"/>
      <c r="C5" s="94"/>
      <c r="D5" s="94"/>
      <c r="E5" s="96"/>
      <c r="F5" s="96"/>
      <c r="G5" s="93"/>
    </row>
    <row r="6" spans="2:9" ht="15" customHeight="1">
      <c r="B6" s="202" t="s">
        <v>551</v>
      </c>
      <c r="C6" s="321" t="s">
        <v>368</v>
      </c>
      <c r="D6" s="186" t="s">
        <v>367</v>
      </c>
      <c r="E6" s="219" t="s">
        <v>369</v>
      </c>
      <c r="F6" s="187" t="s">
        <v>370</v>
      </c>
      <c r="G6" s="186" t="s">
        <v>371</v>
      </c>
      <c r="H6" s="184" t="s">
        <v>379</v>
      </c>
      <c r="I6" s="184" t="s">
        <v>373</v>
      </c>
    </row>
    <row r="7" spans="2:9" ht="15" customHeight="1">
      <c r="B7" s="183" t="s">
        <v>552</v>
      </c>
      <c r="C7" s="322" t="s">
        <v>80</v>
      </c>
      <c r="D7" s="322" t="s">
        <v>553</v>
      </c>
      <c r="E7" s="368">
        <v>6</v>
      </c>
      <c r="F7" s="367">
        <f t="shared" ref="F7:F72" si="0">SUM(E7*1.2)</f>
        <v>7.1999999999999993</v>
      </c>
      <c r="G7" s="310">
        <v>13</v>
      </c>
      <c r="H7" s="185">
        <f t="shared" ref="H7:H72" si="1">SUM(G7-F7)</f>
        <v>5.8000000000000007</v>
      </c>
      <c r="I7" s="205">
        <f t="shared" ref="I7:I72" si="2">H7/G7</f>
        <v>0.44615384615384623</v>
      </c>
    </row>
    <row r="8" spans="2:9" ht="15" customHeight="1">
      <c r="B8" s="191" t="s">
        <v>554</v>
      </c>
      <c r="C8" s="323" t="s">
        <v>80</v>
      </c>
      <c r="D8" s="323" t="s">
        <v>555</v>
      </c>
      <c r="E8" s="368">
        <v>3</v>
      </c>
      <c r="F8" s="367">
        <f t="shared" si="0"/>
        <v>3.5999999999999996</v>
      </c>
      <c r="G8" s="310">
        <v>7.5</v>
      </c>
      <c r="H8" s="153">
        <f t="shared" si="1"/>
        <v>3.9000000000000004</v>
      </c>
      <c r="I8" s="154">
        <f t="shared" si="2"/>
        <v>0.52</v>
      </c>
    </row>
    <row r="9" spans="2:9" ht="15" customHeight="1">
      <c r="B9" s="191" t="s">
        <v>451</v>
      </c>
      <c r="C9" s="323" t="s">
        <v>80</v>
      </c>
      <c r="D9" s="323" t="s">
        <v>452</v>
      </c>
      <c r="E9" s="368">
        <v>1.5</v>
      </c>
      <c r="F9" s="367">
        <f t="shared" si="0"/>
        <v>1.7999999999999998</v>
      </c>
      <c r="G9" s="310">
        <v>3.5</v>
      </c>
      <c r="H9" s="153">
        <f t="shared" si="1"/>
        <v>1.7000000000000002</v>
      </c>
      <c r="I9" s="154">
        <f t="shared" si="2"/>
        <v>0.48571428571428577</v>
      </c>
    </row>
    <row r="10" spans="2:9" ht="15" customHeight="1">
      <c r="B10" s="73" t="s">
        <v>66</v>
      </c>
      <c r="C10" s="324" t="s">
        <v>557</v>
      </c>
      <c r="D10" s="324" t="s">
        <v>556</v>
      </c>
      <c r="E10" s="368">
        <v>6.9</v>
      </c>
      <c r="F10" s="367">
        <f t="shared" si="0"/>
        <v>8.2799999999999994</v>
      </c>
      <c r="G10" s="307">
        <v>14.5</v>
      </c>
      <c r="H10" s="153">
        <f t="shared" si="1"/>
        <v>6.2200000000000006</v>
      </c>
      <c r="I10" s="154">
        <f t="shared" si="2"/>
        <v>0.42896551724137938</v>
      </c>
    </row>
    <row r="11" spans="2:9" ht="15" customHeight="1">
      <c r="B11" s="73" t="s">
        <v>115</v>
      </c>
      <c r="C11" s="324" t="s">
        <v>399</v>
      </c>
      <c r="D11" s="324" t="s">
        <v>558</v>
      </c>
      <c r="E11" s="368">
        <v>7.8</v>
      </c>
      <c r="F11" s="367">
        <f t="shared" si="0"/>
        <v>9.36</v>
      </c>
      <c r="G11" s="307">
        <v>16.5</v>
      </c>
      <c r="H11" s="153">
        <f t="shared" si="1"/>
        <v>7.1400000000000006</v>
      </c>
      <c r="I11" s="154">
        <f t="shared" si="2"/>
        <v>0.43272727272727274</v>
      </c>
    </row>
    <row r="12" spans="2:9" ht="15" customHeight="1">
      <c r="B12" s="190" t="s">
        <v>67</v>
      </c>
      <c r="C12" s="325" t="s">
        <v>399</v>
      </c>
      <c r="D12" s="325" t="s">
        <v>559</v>
      </c>
      <c r="E12" s="368">
        <v>7.4</v>
      </c>
      <c r="F12" s="367">
        <f t="shared" si="0"/>
        <v>8.8800000000000008</v>
      </c>
      <c r="G12" s="310">
        <v>16.5</v>
      </c>
      <c r="H12" s="153">
        <f t="shared" si="1"/>
        <v>7.6199999999999992</v>
      </c>
      <c r="I12" s="154">
        <f t="shared" si="2"/>
        <v>0.46181818181818179</v>
      </c>
    </row>
    <row r="13" spans="2:9" ht="15" customHeight="1">
      <c r="B13" s="190" t="s">
        <v>68</v>
      </c>
      <c r="C13" s="325" t="s">
        <v>557</v>
      </c>
      <c r="D13" s="325" t="s">
        <v>560</v>
      </c>
      <c r="E13" s="368">
        <v>8.3000000000000007</v>
      </c>
      <c r="F13" s="367">
        <f t="shared" si="0"/>
        <v>9.9600000000000009</v>
      </c>
      <c r="G13" s="310">
        <v>17</v>
      </c>
      <c r="H13" s="153">
        <f t="shared" si="1"/>
        <v>7.0399999999999991</v>
      </c>
      <c r="I13" s="154">
        <f t="shared" si="2"/>
        <v>0.41411764705882348</v>
      </c>
    </row>
    <row r="14" spans="2:9" ht="15" customHeight="1">
      <c r="B14" s="170" t="s">
        <v>132</v>
      </c>
      <c r="C14" s="326" t="s">
        <v>399</v>
      </c>
      <c r="D14" s="326" t="s">
        <v>561</v>
      </c>
      <c r="E14" s="368">
        <v>9.5</v>
      </c>
      <c r="F14" s="367">
        <f t="shared" si="0"/>
        <v>11.4</v>
      </c>
      <c r="G14" s="307">
        <v>22</v>
      </c>
      <c r="H14" s="153">
        <f t="shared" si="1"/>
        <v>10.6</v>
      </c>
      <c r="I14" s="154">
        <f t="shared" si="2"/>
        <v>0.48181818181818181</v>
      </c>
    </row>
    <row r="15" spans="2:9" ht="15" customHeight="1">
      <c r="B15" s="73" t="s">
        <v>562</v>
      </c>
      <c r="C15" s="324" t="s">
        <v>564</v>
      </c>
      <c r="D15" s="324" t="s">
        <v>563</v>
      </c>
      <c r="E15" s="368">
        <v>5.2</v>
      </c>
      <c r="F15" s="367">
        <f t="shared" si="0"/>
        <v>6.24</v>
      </c>
      <c r="G15" s="307">
        <v>12</v>
      </c>
      <c r="H15" s="153">
        <f t="shared" si="1"/>
        <v>5.76</v>
      </c>
      <c r="I15" s="154">
        <f t="shared" si="2"/>
        <v>0.48</v>
      </c>
    </row>
    <row r="16" spans="2:9" ht="15" customHeight="1">
      <c r="B16" s="73" t="s">
        <v>565</v>
      </c>
      <c r="C16" s="324" t="s">
        <v>528</v>
      </c>
      <c r="D16" s="324" t="s">
        <v>566</v>
      </c>
      <c r="E16" s="368">
        <v>3.5</v>
      </c>
      <c r="F16" s="367">
        <f t="shared" si="0"/>
        <v>4.2</v>
      </c>
      <c r="G16" s="307">
        <v>8.5</v>
      </c>
      <c r="H16" s="153">
        <f t="shared" si="1"/>
        <v>4.3</v>
      </c>
      <c r="I16" s="154">
        <f t="shared" si="2"/>
        <v>0.50588235294117645</v>
      </c>
    </row>
    <row r="17" spans="2:9" ht="15" customHeight="1">
      <c r="E17" s="369"/>
      <c r="G17" s="308"/>
    </row>
    <row r="18" spans="2:9" ht="15" customHeight="1">
      <c r="B18" s="203" t="s">
        <v>1215</v>
      </c>
      <c r="C18" s="186" t="s">
        <v>368</v>
      </c>
      <c r="D18" s="186" t="s">
        <v>367</v>
      </c>
      <c r="E18" s="371" t="s">
        <v>369</v>
      </c>
      <c r="F18" s="187" t="s">
        <v>370</v>
      </c>
      <c r="G18" s="315" t="s">
        <v>371</v>
      </c>
      <c r="H18" s="184" t="s">
        <v>379</v>
      </c>
      <c r="I18" s="184" t="s">
        <v>373</v>
      </c>
    </row>
    <row r="19" spans="2:9" ht="15" customHeight="1">
      <c r="B19" s="44" t="s">
        <v>1219</v>
      </c>
      <c r="C19" s="255" t="s">
        <v>399</v>
      </c>
      <c r="D19" s="374" t="s">
        <v>1222</v>
      </c>
      <c r="E19" s="368">
        <v>6</v>
      </c>
      <c r="F19" s="367">
        <f t="shared" ref="F19:F20" si="3">SUM(E19*1.2)</f>
        <v>7.1999999999999993</v>
      </c>
      <c r="G19" s="320">
        <v>13.5</v>
      </c>
      <c r="H19" s="153">
        <f t="shared" ref="H19:H20" si="4">SUM(G19-F19)</f>
        <v>6.3000000000000007</v>
      </c>
      <c r="I19" s="154">
        <f t="shared" ref="I19:I20" si="5">H19/G19</f>
        <v>0.46666666666666673</v>
      </c>
    </row>
    <row r="20" spans="2:9" ht="15" customHeight="1">
      <c r="B20" s="44" t="s">
        <v>1220</v>
      </c>
      <c r="C20" s="255" t="s">
        <v>557</v>
      </c>
      <c r="D20" s="374" t="s">
        <v>1223</v>
      </c>
      <c r="E20" s="368">
        <v>8</v>
      </c>
      <c r="F20" s="367">
        <f t="shared" si="3"/>
        <v>9.6</v>
      </c>
      <c r="G20" s="320">
        <v>17.5</v>
      </c>
      <c r="H20" s="153">
        <f t="shared" si="4"/>
        <v>7.9</v>
      </c>
      <c r="I20" s="154">
        <f t="shared" si="5"/>
        <v>0.45142857142857146</v>
      </c>
    </row>
    <row r="21" spans="2:9" ht="15" customHeight="1">
      <c r="B21" s="44" t="s">
        <v>355</v>
      </c>
      <c r="C21" s="255" t="s">
        <v>399</v>
      </c>
      <c r="D21" s="374" t="s">
        <v>567</v>
      </c>
      <c r="E21" s="368">
        <v>8</v>
      </c>
      <c r="F21" s="367">
        <f>SUM(E21*1.2)</f>
        <v>9.6</v>
      </c>
      <c r="G21" s="320">
        <v>17.5</v>
      </c>
      <c r="H21" s="153">
        <f>SUM(G21-F21)</f>
        <v>7.9</v>
      </c>
      <c r="I21" s="154">
        <f>H21/G21</f>
        <v>0.45142857142857146</v>
      </c>
    </row>
    <row r="22" spans="2:9" ht="15" customHeight="1">
      <c r="B22" s="44" t="s">
        <v>1221</v>
      </c>
      <c r="C22" s="255" t="s">
        <v>399</v>
      </c>
      <c r="D22" s="374" t="s">
        <v>1224</v>
      </c>
      <c r="E22" s="368">
        <v>8</v>
      </c>
      <c r="F22" s="367">
        <f t="shared" ref="F22" si="6">SUM(E22*1.2)</f>
        <v>9.6</v>
      </c>
      <c r="G22" s="320">
        <v>18</v>
      </c>
      <c r="H22" s="153">
        <f t="shared" ref="H22" si="7">SUM(G22-F22)</f>
        <v>8.4</v>
      </c>
      <c r="I22" s="154">
        <f t="shared" ref="I22" si="8">H22/G22</f>
        <v>0.46666666666666667</v>
      </c>
    </row>
    <row r="23" spans="2:9" ht="15" customHeight="1">
      <c r="E23" s="369"/>
      <c r="F23" s="162"/>
      <c r="G23" s="308"/>
    </row>
    <row r="24" spans="2:9" ht="15" customHeight="1">
      <c r="B24" s="203" t="s">
        <v>568</v>
      </c>
      <c r="C24" s="186" t="s">
        <v>368</v>
      </c>
      <c r="D24" s="186" t="s">
        <v>367</v>
      </c>
      <c r="E24" s="371" t="s">
        <v>369</v>
      </c>
      <c r="F24" s="187" t="s">
        <v>370</v>
      </c>
      <c r="G24" s="315" t="s">
        <v>371</v>
      </c>
      <c r="H24" s="184" t="s">
        <v>379</v>
      </c>
      <c r="I24" s="184" t="s">
        <v>373</v>
      </c>
    </row>
    <row r="25" spans="2:9" ht="15" customHeight="1">
      <c r="B25" s="352" t="s">
        <v>569</v>
      </c>
      <c r="C25" s="222" t="s">
        <v>385</v>
      </c>
      <c r="D25" s="365" t="s">
        <v>570</v>
      </c>
      <c r="E25" s="368">
        <v>8</v>
      </c>
      <c r="F25" s="367">
        <f t="shared" si="0"/>
        <v>9.6</v>
      </c>
      <c r="G25" s="307">
        <v>17.5</v>
      </c>
      <c r="H25" s="153">
        <f t="shared" si="1"/>
        <v>7.9</v>
      </c>
      <c r="I25" s="154">
        <f t="shared" si="2"/>
        <v>0.45142857142857146</v>
      </c>
    </row>
    <row r="26" spans="2:9" ht="15" customHeight="1">
      <c r="B26" s="196" t="s">
        <v>571</v>
      </c>
      <c r="C26" s="222" t="s">
        <v>385</v>
      </c>
      <c r="D26" s="365" t="s">
        <v>572</v>
      </c>
      <c r="E26" s="368">
        <v>8</v>
      </c>
      <c r="F26" s="367">
        <f t="shared" si="0"/>
        <v>9.6</v>
      </c>
      <c r="G26" s="307">
        <v>17.5</v>
      </c>
      <c r="H26" s="153">
        <f t="shared" si="1"/>
        <v>7.9</v>
      </c>
      <c r="I26" s="154">
        <f t="shared" si="2"/>
        <v>0.45142857142857146</v>
      </c>
    </row>
    <row r="27" spans="2:9" ht="15" customHeight="1">
      <c r="B27" s="196" t="s">
        <v>573</v>
      </c>
      <c r="C27" s="222" t="s">
        <v>385</v>
      </c>
      <c r="D27" s="365" t="s">
        <v>574</v>
      </c>
      <c r="E27" s="368">
        <v>8</v>
      </c>
      <c r="F27" s="367">
        <f t="shared" si="0"/>
        <v>9.6</v>
      </c>
      <c r="G27" s="307">
        <v>17.5</v>
      </c>
      <c r="H27" s="153">
        <f t="shared" si="1"/>
        <v>7.9</v>
      </c>
      <c r="I27" s="154">
        <f t="shared" si="2"/>
        <v>0.45142857142857146</v>
      </c>
    </row>
    <row r="28" spans="2:9" ht="15" customHeight="1">
      <c r="B28" s="196" t="s">
        <v>575</v>
      </c>
      <c r="C28" s="222" t="s">
        <v>385</v>
      </c>
      <c r="D28" s="365" t="s">
        <v>576</v>
      </c>
      <c r="E28" s="368">
        <v>8.5</v>
      </c>
      <c r="F28" s="367">
        <f t="shared" si="0"/>
        <v>10.199999999999999</v>
      </c>
      <c r="G28" s="307">
        <v>18</v>
      </c>
      <c r="H28" s="153">
        <f t="shared" si="1"/>
        <v>7.8000000000000007</v>
      </c>
      <c r="I28" s="154">
        <f t="shared" si="2"/>
        <v>0.43333333333333335</v>
      </c>
    </row>
    <row r="29" spans="2:9" ht="15" customHeight="1">
      <c r="B29" s="196" t="s">
        <v>577</v>
      </c>
      <c r="C29" s="222" t="s">
        <v>385</v>
      </c>
      <c r="D29" s="365" t="s">
        <v>578</v>
      </c>
      <c r="E29" s="368">
        <v>8.5</v>
      </c>
      <c r="F29" s="367">
        <f t="shared" si="0"/>
        <v>10.199999999999999</v>
      </c>
      <c r="G29" s="307">
        <v>18</v>
      </c>
      <c r="H29" s="153">
        <f t="shared" si="1"/>
        <v>7.8000000000000007</v>
      </c>
      <c r="I29" s="154">
        <f t="shared" si="2"/>
        <v>0.43333333333333335</v>
      </c>
    </row>
    <row r="30" spans="2:9" ht="15" customHeight="1">
      <c r="B30" s="196" t="s">
        <v>579</v>
      </c>
      <c r="C30" s="222" t="s">
        <v>385</v>
      </c>
      <c r="D30" s="365" t="s">
        <v>580</v>
      </c>
      <c r="E30" s="368">
        <v>8.5</v>
      </c>
      <c r="F30" s="367">
        <f t="shared" si="0"/>
        <v>10.199999999999999</v>
      </c>
      <c r="G30" s="307">
        <v>18</v>
      </c>
      <c r="H30" s="153">
        <f t="shared" si="1"/>
        <v>7.8000000000000007</v>
      </c>
      <c r="I30" s="154">
        <f t="shared" si="2"/>
        <v>0.43333333333333335</v>
      </c>
    </row>
    <row r="31" spans="2:9" ht="15" customHeight="1">
      <c r="E31" s="369"/>
      <c r="F31" s="162"/>
      <c r="G31" s="308"/>
    </row>
    <row r="32" spans="2:9" ht="15" customHeight="1">
      <c r="B32" s="203" t="s">
        <v>581</v>
      </c>
      <c r="C32" s="186" t="s">
        <v>368</v>
      </c>
      <c r="D32" s="186" t="s">
        <v>367</v>
      </c>
      <c r="E32" s="371" t="s">
        <v>369</v>
      </c>
      <c r="F32" s="187" t="s">
        <v>370</v>
      </c>
      <c r="G32" s="315" t="s">
        <v>371</v>
      </c>
      <c r="H32" s="184" t="s">
        <v>379</v>
      </c>
      <c r="I32" s="184" t="s">
        <v>373</v>
      </c>
    </row>
    <row r="33" spans="2:9" ht="15" customHeight="1">
      <c r="B33" s="353" t="s">
        <v>582</v>
      </c>
      <c r="C33" s="175" t="s">
        <v>564</v>
      </c>
      <c r="D33" s="366" t="s">
        <v>583</v>
      </c>
      <c r="E33" s="368">
        <v>6</v>
      </c>
      <c r="F33" s="367">
        <f t="shared" si="0"/>
        <v>7.1999999999999993</v>
      </c>
      <c r="G33" s="310">
        <v>13.5</v>
      </c>
      <c r="H33" s="153">
        <f t="shared" si="1"/>
        <v>6.3000000000000007</v>
      </c>
      <c r="I33" s="154">
        <f t="shared" si="2"/>
        <v>0.46666666666666673</v>
      </c>
    </row>
    <row r="34" spans="2:9" ht="15" customHeight="1">
      <c r="B34" s="196" t="s">
        <v>584</v>
      </c>
      <c r="C34" s="222" t="s">
        <v>564</v>
      </c>
      <c r="D34" s="365" t="s">
        <v>585</v>
      </c>
      <c r="E34" s="368">
        <v>6</v>
      </c>
      <c r="F34" s="367">
        <f t="shared" si="0"/>
        <v>7.1999999999999993</v>
      </c>
      <c r="G34" s="310">
        <v>13.5</v>
      </c>
      <c r="H34" s="153">
        <f t="shared" si="1"/>
        <v>6.3000000000000007</v>
      </c>
      <c r="I34" s="154">
        <f t="shared" si="2"/>
        <v>0.46666666666666673</v>
      </c>
    </row>
    <row r="35" spans="2:9" ht="15" customHeight="1">
      <c r="B35" s="196" t="s">
        <v>586</v>
      </c>
      <c r="C35" s="222" t="s">
        <v>564</v>
      </c>
      <c r="D35" s="365" t="s">
        <v>587</v>
      </c>
      <c r="E35" s="368">
        <v>6</v>
      </c>
      <c r="F35" s="367">
        <f t="shared" si="0"/>
        <v>7.1999999999999993</v>
      </c>
      <c r="G35" s="310">
        <v>13.5</v>
      </c>
      <c r="H35" s="153">
        <f t="shared" si="1"/>
        <v>6.3000000000000007</v>
      </c>
      <c r="I35" s="154">
        <f t="shared" si="2"/>
        <v>0.46666666666666673</v>
      </c>
    </row>
    <row r="36" spans="2:9" ht="15" customHeight="1">
      <c r="B36" s="196" t="s">
        <v>588</v>
      </c>
      <c r="C36" s="222" t="s">
        <v>564</v>
      </c>
      <c r="D36" s="365" t="s">
        <v>589</v>
      </c>
      <c r="E36" s="368">
        <v>6</v>
      </c>
      <c r="F36" s="367">
        <f t="shared" si="0"/>
        <v>7.1999999999999993</v>
      </c>
      <c r="G36" s="310">
        <v>13.5</v>
      </c>
      <c r="H36" s="153">
        <f t="shared" si="1"/>
        <v>6.3000000000000007</v>
      </c>
      <c r="I36" s="154">
        <f t="shared" si="2"/>
        <v>0.46666666666666673</v>
      </c>
    </row>
    <row r="37" spans="2:9" ht="15" customHeight="1">
      <c r="E37" s="369"/>
      <c r="F37" s="193"/>
      <c r="H37" s="194"/>
      <c r="I37" s="194"/>
    </row>
    <row r="38" spans="2:9" ht="15" customHeight="1">
      <c r="B38" s="203" t="s">
        <v>590</v>
      </c>
      <c r="C38" s="186" t="s">
        <v>368</v>
      </c>
      <c r="D38" s="186" t="s">
        <v>367</v>
      </c>
      <c r="E38" s="371" t="s">
        <v>369</v>
      </c>
      <c r="F38" s="187" t="s">
        <v>370</v>
      </c>
      <c r="G38" s="332" t="s">
        <v>371</v>
      </c>
      <c r="H38" s="184" t="s">
        <v>379</v>
      </c>
      <c r="I38" s="184" t="s">
        <v>373</v>
      </c>
    </row>
    <row r="39" spans="2:9" ht="15" customHeight="1">
      <c r="B39" s="352" t="s">
        <v>351</v>
      </c>
      <c r="C39" s="222" t="s">
        <v>484</v>
      </c>
      <c r="D39" s="365" t="s">
        <v>591</v>
      </c>
      <c r="E39" s="368">
        <v>5</v>
      </c>
      <c r="F39" s="367">
        <f t="shared" si="0"/>
        <v>6</v>
      </c>
      <c r="G39" s="307">
        <v>10</v>
      </c>
      <c r="H39" s="153">
        <f t="shared" si="1"/>
        <v>4</v>
      </c>
      <c r="I39" s="154">
        <f t="shared" si="2"/>
        <v>0.4</v>
      </c>
    </row>
    <row r="40" spans="2:9" ht="15" customHeight="1">
      <c r="B40" s="352" t="s">
        <v>352</v>
      </c>
      <c r="C40" s="222" t="s">
        <v>484</v>
      </c>
      <c r="D40" s="365" t="s">
        <v>592</v>
      </c>
      <c r="E40" s="368">
        <v>5</v>
      </c>
      <c r="F40" s="367">
        <f t="shared" si="0"/>
        <v>6</v>
      </c>
      <c r="G40" s="307">
        <v>10</v>
      </c>
      <c r="H40" s="153">
        <f t="shared" si="1"/>
        <v>4</v>
      </c>
      <c r="I40" s="154">
        <f t="shared" si="2"/>
        <v>0.4</v>
      </c>
    </row>
    <row r="41" spans="2:9" ht="15" customHeight="1">
      <c r="B41" s="352" t="s">
        <v>353</v>
      </c>
      <c r="C41" s="222" t="s">
        <v>484</v>
      </c>
      <c r="D41" s="365" t="s">
        <v>593</v>
      </c>
      <c r="E41" s="368">
        <v>5</v>
      </c>
      <c r="F41" s="367">
        <f t="shared" si="0"/>
        <v>6</v>
      </c>
      <c r="G41" s="307">
        <v>10</v>
      </c>
      <c r="H41" s="153">
        <f t="shared" si="1"/>
        <v>4</v>
      </c>
      <c r="I41" s="154">
        <f t="shared" si="2"/>
        <v>0.4</v>
      </c>
    </row>
    <row r="42" spans="2:9" ht="15" customHeight="1">
      <c r="B42" s="352" t="s">
        <v>354</v>
      </c>
      <c r="C42" s="222" t="s">
        <v>484</v>
      </c>
      <c r="D42" s="365" t="s">
        <v>594</v>
      </c>
      <c r="E42" s="368">
        <v>5</v>
      </c>
      <c r="F42" s="367">
        <f t="shared" si="0"/>
        <v>6</v>
      </c>
      <c r="G42" s="307">
        <v>10</v>
      </c>
      <c r="H42" s="153">
        <f t="shared" si="1"/>
        <v>4</v>
      </c>
      <c r="I42" s="154">
        <f t="shared" si="2"/>
        <v>0.4</v>
      </c>
    </row>
    <row r="43" spans="2:9" ht="15" customHeight="1">
      <c r="B43" s="148"/>
      <c r="C43" s="148"/>
      <c r="D43" s="148"/>
      <c r="E43" s="370"/>
      <c r="F43" s="193"/>
      <c r="G43" s="308"/>
      <c r="H43" s="194"/>
      <c r="I43" s="194"/>
    </row>
    <row r="44" spans="2:9" ht="15" customHeight="1">
      <c r="B44" s="203" t="s">
        <v>131</v>
      </c>
      <c r="C44" s="321" t="s">
        <v>368</v>
      </c>
      <c r="D44" s="186" t="s">
        <v>367</v>
      </c>
      <c r="E44" s="371" t="s">
        <v>369</v>
      </c>
      <c r="F44" s="187" t="s">
        <v>370</v>
      </c>
      <c r="G44" s="315" t="s">
        <v>371</v>
      </c>
      <c r="H44" s="184" t="s">
        <v>379</v>
      </c>
      <c r="I44" s="184" t="s">
        <v>373</v>
      </c>
    </row>
    <row r="45" spans="2:9" ht="15" customHeight="1">
      <c r="B45" s="190" t="s">
        <v>129</v>
      </c>
      <c r="C45" s="331" t="s">
        <v>484</v>
      </c>
      <c r="D45" s="325" t="s">
        <v>595</v>
      </c>
      <c r="E45" s="368">
        <v>5.5</v>
      </c>
      <c r="F45" s="367">
        <f t="shared" si="0"/>
        <v>6.6</v>
      </c>
      <c r="G45" s="320">
        <v>13.5</v>
      </c>
      <c r="H45" s="153">
        <f t="shared" si="1"/>
        <v>6.9</v>
      </c>
      <c r="I45" s="154">
        <f t="shared" si="2"/>
        <v>0.51111111111111118</v>
      </c>
    </row>
    <row r="46" spans="2:9" ht="15" customHeight="1">
      <c r="B46" s="190" t="s">
        <v>1269</v>
      </c>
      <c r="C46" s="334" t="s">
        <v>55</v>
      </c>
      <c r="D46" s="325" t="s">
        <v>1270</v>
      </c>
      <c r="E46" s="368">
        <v>5.65</v>
      </c>
      <c r="F46" s="367">
        <f t="shared" ref="F46:F47" si="9">SUM(E46*1.2)</f>
        <v>6.78</v>
      </c>
      <c r="G46" s="320">
        <v>12.2</v>
      </c>
      <c r="H46" s="153">
        <f t="shared" ref="H46:H47" si="10">SUM(G46-F46)</f>
        <v>5.419999999999999</v>
      </c>
      <c r="I46" s="154">
        <f t="shared" ref="I46:I47" si="11">H46/G46</f>
        <v>0.44426229508196718</v>
      </c>
    </row>
    <row r="47" spans="2:9" ht="15" customHeight="1">
      <c r="B47" s="190" t="s">
        <v>1271</v>
      </c>
      <c r="C47" s="330" t="s">
        <v>385</v>
      </c>
      <c r="D47" s="325" t="s">
        <v>1272</v>
      </c>
      <c r="E47" s="368">
        <v>4.4000000000000004</v>
      </c>
      <c r="F47" s="367">
        <f t="shared" si="9"/>
        <v>5.28</v>
      </c>
      <c r="G47" s="320">
        <v>8</v>
      </c>
      <c r="H47" s="153">
        <f t="shared" si="10"/>
        <v>2.7199999999999998</v>
      </c>
      <c r="I47" s="154">
        <f t="shared" si="11"/>
        <v>0.33999999999999997</v>
      </c>
    </row>
    <row r="48" spans="2:9" ht="15" customHeight="1">
      <c r="B48" s="317" t="s">
        <v>1231</v>
      </c>
      <c r="C48" s="333" t="s">
        <v>1241</v>
      </c>
      <c r="D48" s="333" t="s">
        <v>1240</v>
      </c>
      <c r="E48" s="368">
        <v>4.8</v>
      </c>
      <c r="F48" s="367">
        <f t="shared" si="0"/>
        <v>5.76</v>
      </c>
      <c r="G48" s="320">
        <v>7.5</v>
      </c>
      <c r="H48" s="153">
        <f t="shared" ref="H48:H50" si="12">SUM(G48-F48)</f>
        <v>1.7400000000000002</v>
      </c>
      <c r="I48" s="154">
        <f t="shared" ref="I48:I50" si="13">H48/G48</f>
        <v>0.23200000000000004</v>
      </c>
    </row>
    <row r="49" spans="2:9" ht="15" customHeight="1">
      <c r="B49" s="317" t="s">
        <v>1242</v>
      </c>
      <c r="C49" s="333" t="s">
        <v>1244</v>
      </c>
      <c r="D49" s="333" t="s">
        <v>1243</v>
      </c>
      <c r="E49" s="368">
        <v>2.2000000000000002</v>
      </c>
      <c r="F49" s="367">
        <f t="shared" si="0"/>
        <v>2.64</v>
      </c>
      <c r="G49" s="320">
        <v>5</v>
      </c>
      <c r="H49" s="153">
        <f t="shared" si="12"/>
        <v>2.36</v>
      </c>
      <c r="I49" s="154">
        <f t="shared" si="13"/>
        <v>0.47199999999999998</v>
      </c>
    </row>
    <row r="50" spans="2:9" ht="15" customHeight="1">
      <c r="B50" s="317" t="s">
        <v>1245</v>
      </c>
      <c r="C50" s="333" t="s">
        <v>80</v>
      </c>
      <c r="D50" s="333" t="s">
        <v>1246</v>
      </c>
      <c r="E50" s="368">
        <v>0.9</v>
      </c>
      <c r="F50" s="367">
        <f t="shared" si="0"/>
        <v>1.08</v>
      </c>
      <c r="G50" s="320">
        <v>2.5</v>
      </c>
      <c r="H50" s="153">
        <f t="shared" si="12"/>
        <v>1.42</v>
      </c>
      <c r="I50" s="154">
        <f t="shared" si="13"/>
        <v>0.56799999999999995</v>
      </c>
    </row>
    <row r="51" spans="2:9" ht="15" customHeight="1">
      <c r="B51" s="318"/>
      <c r="C51" s="318"/>
      <c r="D51" s="318"/>
      <c r="E51" s="372"/>
      <c r="F51" s="319"/>
      <c r="G51" s="149"/>
      <c r="H51" s="149"/>
      <c r="I51" s="149"/>
    </row>
    <row r="52" spans="2:9" ht="15" customHeight="1">
      <c r="B52" s="203" t="s">
        <v>73</v>
      </c>
      <c r="C52" s="321" t="s">
        <v>368</v>
      </c>
      <c r="D52" s="186" t="s">
        <v>367</v>
      </c>
      <c r="E52" s="371" t="s">
        <v>369</v>
      </c>
      <c r="F52" s="187" t="s">
        <v>370</v>
      </c>
      <c r="G52" s="186" t="s">
        <v>371</v>
      </c>
      <c r="H52" s="184" t="s">
        <v>379</v>
      </c>
      <c r="I52" s="184" t="s">
        <v>373</v>
      </c>
    </row>
    <row r="53" spans="2:9" ht="15" customHeight="1">
      <c r="B53" s="73" t="s">
        <v>74</v>
      </c>
      <c r="C53" s="324" t="s">
        <v>55</v>
      </c>
      <c r="D53" s="324" t="s">
        <v>596</v>
      </c>
      <c r="E53" s="368">
        <v>4.4000000000000004</v>
      </c>
      <c r="F53" s="367">
        <f t="shared" si="0"/>
        <v>5.28</v>
      </c>
      <c r="G53" s="320">
        <v>8</v>
      </c>
      <c r="H53" s="153">
        <f t="shared" si="1"/>
        <v>2.7199999999999998</v>
      </c>
      <c r="I53" s="154">
        <f t="shared" si="2"/>
        <v>0.33999999999999997</v>
      </c>
    </row>
    <row r="54" spans="2:9" ht="15" customHeight="1">
      <c r="B54" s="73" t="s">
        <v>75</v>
      </c>
      <c r="C54" s="324" t="s">
        <v>55</v>
      </c>
      <c r="D54" s="324" t="s">
        <v>597</v>
      </c>
      <c r="E54" s="368">
        <v>4.4000000000000004</v>
      </c>
      <c r="F54" s="367">
        <f t="shared" si="0"/>
        <v>5.28</v>
      </c>
      <c r="G54" s="320">
        <v>8</v>
      </c>
      <c r="H54" s="153">
        <f t="shared" si="1"/>
        <v>2.7199999999999998</v>
      </c>
      <c r="I54" s="154">
        <f t="shared" si="2"/>
        <v>0.33999999999999997</v>
      </c>
    </row>
    <row r="55" spans="2:9" ht="15" customHeight="1">
      <c r="B55" s="73" t="s">
        <v>76</v>
      </c>
      <c r="C55" s="324" t="s">
        <v>55</v>
      </c>
      <c r="D55" s="324" t="s">
        <v>598</v>
      </c>
      <c r="E55" s="368">
        <v>4.4000000000000004</v>
      </c>
      <c r="F55" s="367">
        <f t="shared" si="0"/>
        <v>5.28</v>
      </c>
      <c r="G55" s="320">
        <v>8</v>
      </c>
      <c r="H55" s="153">
        <f t="shared" si="1"/>
        <v>2.7199999999999998</v>
      </c>
      <c r="I55" s="154">
        <f t="shared" si="2"/>
        <v>0.33999999999999997</v>
      </c>
    </row>
    <row r="56" spans="2:9" ht="15" customHeight="1">
      <c r="B56" s="191" t="s">
        <v>599</v>
      </c>
      <c r="C56" s="323" t="s">
        <v>80</v>
      </c>
      <c r="D56" s="323" t="s">
        <v>600</v>
      </c>
      <c r="E56" s="329">
        <v>2.5</v>
      </c>
      <c r="F56" s="367">
        <f t="shared" si="0"/>
        <v>3</v>
      </c>
      <c r="G56" s="320">
        <v>5.5</v>
      </c>
      <c r="H56" s="153">
        <f t="shared" si="1"/>
        <v>2.5</v>
      </c>
      <c r="I56" s="154">
        <f t="shared" si="2"/>
        <v>0.45454545454545453</v>
      </c>
    </row>
    <row r="57" spans="2:9" ht="15" customHeight="1">
      <c r="B57" s="317" t="s">
        <v>1247</v>
      </c>
      <c r="C57" s="333" t="s">
        <v>1244</v>
      </c>
      <c r="D57" s="333" t="s">
        <v>1248</v>
      </c>
      <c r="E57" s="373">
        <v>2.7</v>
      </c>
      <c r="F57" s="367">
        <f t="shared" si="0"/>
        <v>3.24</v>
      </c>
      <c r="G57" s="320">
        <v>5.5</v>
      </c>
      <c r="H57" s="153">
        <f t="shared" ref="H57" si="14">SUM(G57-F57)</f>
        <v>2.2599999999999998</v>
      </c>
      <c r="I57" s="154">
        <f t="shared" ref="I57" si="15">H57/G57</f>
        <v>0.41090909090909089</v>
      </c>
    </row>
    <row r="58" spans="2:9" ht="15" customHeight="1">
      <c r="B58" s="148"/>
      <c r="C58" s="148"/>
      <c r="D58" s="148"/>
      <c r="E58" s="80"/>
      <c r="F58" s="193"/>
      <c r="G58" s="308"/>
      <c r="H58" s="194"/>
      <c r="I58" s="194"/>
    </row>
    <row r="59" spans="2:9" ht="15" customHeight="1">
      <c r="B59" s="203" t="s">
        <v>601</v>
      </c>
      <c r="C59" s="186" t="s">
        <v>368</v>
      </c>
      <c r="D59" s="186" t="s">
        <v>367</v>
      </c>
      <c r="E59" s="335" t="s">
        <v>369</v>
      </c>
      <c r="F59" s="187" t="s">
        <v>370</v>
      </c>
      <c r="G59" s="315" t="s">
        <v>371</v>
      </c>
      <c r="H59" s="184" t="s">
        <v>379</v>
      </c>
      <c r="I59" s="184" t="s">
        <v>373</v>
      </c>
    </row>
    <row r="60" spans="2:9" ht="15" customHeight="1">
      <c r="B60" s="353" t="s">
        <v>602</v>
      </c>
      <c r="C60" s="175" t="s">
        <v>80</v>
      </c>
      <c r="D60" s="175" t="s">
        <v>603</v>
      </c>
      <c r="E60" s="329">
        <v>9</v>
      </c>
      <c r="F60" s="328">
        <f t="shared" si="0"/>
        <v>10.799999999999999</v>
      </c>
      <c r="G60" s="310">
        <v>19.5</v>
      </c>
      <c r="H60" s="153">
        <f t="shared" si="1"/>
        <v>8.7000000000000011</v>
      </c>
      <c r="I60" s="154">
        <f t="shared" si="2"/>
        <v>0.44615384615384623</v>
      </c>
    </row>
    <row r="61" spans="2:9" ht="15" customHeight="1">
      <c r="B61" s="354" t="s">
        <v>604</v>
      </c>
      <c r="C61" s="175" t="s">
        <v>80</v>
      </c>
      <c r="D61" s="175" t="s">
        <v>605</v>
      </c>
      <c r="E61" s="329">
        <v>10</v>
      </c>
      <c r="F61" s="328">
        <f t="shared" si="0"/>
        <v>12</v>
      </c>
      <c r="G61" s="310">
        <v>21.5</v>
      </c>
      <c r="H61" s="153">
        <f t="shared" si="1"/>
        <v>9.5</v>
      </c>
      <c r="I61" s="154">
        <f t="shared" si="2"/>
        <v>0.44186046511627908</v>
      </c>
    </row>
    <row r="62" spans="2:9" ht="15" customHeight="1">
      <c r="B62" s="354" t="s">
        <v>606</v>
      </c>
      <c r="C62" s="175" t="s">
        <v>80</v>
      </c>
      <c r="D62" s="175" t="s">
        <v>607</v>
      </c>
      <c r="E62" s="329">
        <v>8.5</v>
      </c>
      <c r="F62" s="328">
        <f t="shared" si="0"/>
        <v>10.199999999999999</v>
      </c>
      <c r="G62" s="310">
        <v>18</v>
      </c>
      <c r="H62" s="153">
        <f t="shared" si="1"/>
        <v>7.8000000000000007</v>
      </c>
      <c r="I62" s="154">
        <f t="shared" si="2"/>
        <v>0.43333333333333335</v>
      </c>
    </row>
    <row r="63" spans="2:9" ht="15" customHeight="1">
      <c r="B63" s="148"/>
      <c r="C63" s="148"/>
      <c r="D63" s="148"/>
      <c r="E63" s="162"/>
      <c r="F63" s="193"/>
      <c r="G63" s="308"/>
      <c r="H63" s="194"/>
      <c r="I63" s="194"/>
    </row>
    <row r="64" spans="2:9" ht="15" customHeight="1">
      <c r="B64" s="203" t="s">
        <v>608</v>
      </c>
      <c r="C64" s="186" t="s">
        <v>368</v>
      </c>
      <c r="D64" s="186" t="s">
        <v>367</v>
      </c>
      <c r="E64" s="195" t="s">
        <v>369</v>
      </c>
      <c r="F64" s="187" t="s">
        <v>370</v>
      </c>
      <c r="G64" s="315" t="s">
        <v>371</v>
      </c>
      <c r="H64" s="184" t="s">
        <v>379</v>
      </c>
      <c r="I64" s="184" t="s">
        <v>373</v>
      </c>
    </row>
    <row r="65" spans="2:9" ht="15" customHeight="1">
      <c r="B65" s="353" t="s">
        <v>609</v>
      </c>
      <c r="C65" s="175" t="s">
        <v>80</v>
      </c>
      <c r="D65" s="175" t="s">
        <v>610</v>
      </c>
      <c r="E65" s="329">
        <v>8.6999999999999993</v>
      </c>
      <c r="F65" s="328">
        <f t="shared" si="0"/>
        <v>10.44</v>
      </c>
      <c r="G65" s="310">
        <v>19.5</v>
      </c>
      <c r="H65" s="153">
        <f t="shared" si="1"/>
        <v>9.06</v>
      </c>
      <c r="I65" s="154">
        <f t="shared" si="2"/>
        <v>0.46461538461538465</v>
      </c>
    </row>
    <row r="66" spans="2:9" ht="15" customHeight="1">
      <c r="B66" s="354" t="s">
        <v>611</v>
      </c>
      <c r="C66" s="175" t="s">
        <v>80</v>
      </c>
      <c r="D66" s="175" t="s">
        <v>612</v>
      </c>
      <c r="E66" s="329">
        <v>8.4</v>
      </c>
      <c r="F66" s="328">
        <f t="shared" si="0"/>
        <v>10.08</v>
      </c>
      <c r="G66" s="310">
        <v>19</v>
      </c>
      <c r="H66" s="153">
        <f t="shared" si="1"/>
        <v>8.92</v>
      </c>
      <c r="I66" s="154">
        <f t="shared" si="2"/>
        <v>0.46947368421052632</v>
      </c>
    </row>
    <row r="67" spans="2:9" ht="15" customHeight="1">
      <c r="B67" s="354" t="s">
        <v>613</v>
      </c>
      <c r="C67" s="175" t="s">
        <v>80</v>
      </c>
      <c r="D67" s="175" t="s">
        <v>614</v>
      </c>
      <c r="E67" s="329">
        <v>7.9</v>
      </c>
      <c r="F67" s="328">
        <f t="shared" si="0"/>
        <v>9.48</v>
      </c>
      <c r="G67" s="310">
        <v>18</v>
      </c>
      <c r="H67" s="153">
        <f t="shared" si="1"/>
        <v>8.52</v>
      </c>
      <c r="I67" s="154">
        <f t="shared" si="2"/>
        <v>0.47333333333333333</v>
      </c>
    </row>
    <row r="68" spans="2:9" ht="15" customHeight="1">
      <c r="B68" s="147"/>
      <c r="C68" s="147"/>
      <c r="D68" s="147"/>
      <c r="E68" s="162"/>
      <c r="F68" s="193"/>
      <c r="G68" s="308"/>
      <c r="H68" s="194"/>
      <c r="I68" s="194"/>
    </row>
    <row r="69" spans="2:9" ht="15" customHeight="1">
      <c r="B69" s="203" t="s">
        <v>615</v>
      </c>
      <c r="C69" s="321" t="s">
        <v>368</v>
      </c>
      <c r="D69" s="186" t="s">
        <v>367</v>
      </c>
      <c r="E69" s="195" t="s">
        <v>369</v>
      </c>
      <c r="F69" s="187" t="s">
        <v>370</v>
      </c>
      <c r="G69" s="315" t="s">
        <v>371</v>
      </c>
      <c r="H69" s="184" t="s">
        <v>379</v>
      </c>
      <c r="I69" s="184" t="s">
        <v>373</v>
      </c>
    </row>
    <row r="70" spans="2:9" ht="15" customHeight="1">
      <c r="B70" s="190" t="s">
        <v>616</v>
      </c>
      <c r="C70" s="325" t="s">
        <v>385</v>
      </c>
      <c r="D70" s="178" t="s">
        <v>617</v>
      </c>
      <c r="E70" s="327">
        <v>4</v>
      </c>
      <c r="F70" s="328">
        <f t="shared" si="0"/>
        <v>4.8</v>
      </c>
      <c r="G70" s="310">
        <v>8.5</v>
      </c>
      <c r="H70" s="153">
        <f t="shared" si="1"/>
        <v>3.7</v>
      </c>
      <c r="I70" s="154">
        <f t="shared" si="2"/>
        <v>0.43529411764705883</v>
      </c>
    </row>
    <row r="71" spans="2:9" ht="15" customHeight="1">
      <c r="B71" s="190" t="s">
        <v>618</v>
      </c>
      <c r="C71" s="325" t="s">
        <v>385</v>
      </c>
      <c r="D71" s="178" t="s">
        <v>619</v>
      </c>
      <c r="E71" s="327">
        <v>4</v>
      </c>
      <c r="F71" s="328">
        <f t="shared" si="0"/>
        <v>4.8</v>
      </c>
      <c r="G71" s="310">
        <v>8.5</v>
      </c>
      <c r="H71" s="153">
        <f t="shared" si="1"/>
        <v>3.7</v>
      </c>
      <c r="I71" s="154">
        <f t="shared" si="2"/>
        <v>0.43529411764705883</v>
      </c>
    </row>
    <row r="72" spans="2:9" ht="15" customHeight="1">
      <c r="B72" s="190" t="s">
        <v>620</v>
      </c>
      <c r="C72" s="325" t="s">
        <v>385</v>
      </c>
      <c r="D72" s="178" t="s">
        <v>621</v>
      </c>
      <c r="E72" s="327">
        <v>3.7</v>
      </c>
      <c r="F72" s="328">
        <f t="shared" si="0"/>
        <v>4.4400000000000004</v>
      </c>
      <c r="G72" s="310">
        <v>8</v>
      </c>
      <c r="H72" s="153">
        <f t="shared" si="1"/>
        <v>3.5599999999999996</v>
      </c>
      <c r="I72" s="154">
        <f t="shared" si="2"/>
        <v>0.44499999999999995</v>
      </c>
    </row>
    <row r="73" spans="2:9" ht="15" customHeight="1"/>
    <row r="74" spans="2:9" ht="15" customHeight="1">
      <c r="B74" s="204" t="s">
        <v>622</v>
      </c>
      <c r="C74" s="186" t="s">
        <v>368</v>
      </c>
      <c r="D74" s="186" t="s">
        <v>367</v>
      </c>
      <c r="E74" s="187" t="s">
        <v>369</v>
      </c>
      <c r="F74" s="187" t="s">
        <v>370</v>
      </c>
      <c r="G74" s="186" t="s">
        <v>371</v>
      </c>
      <c r="H74" s="184" t="s">
        <v>379</v>
      </c>
      <c r="I74" s="184" t="s">
        <v>373</v>
      </c>
    </row>
    <row r="75" spans="2:9" ht="15" customHeight="1">
      <c r="B75" s="196" t="s">
        <v>356</v>
      </c>
      <c r="C75" s="222" t="s">
        <v>624</v>
      </c>
      <c r="D75" s="222" t="s">
        <v>623</v>
      </c>
      <c r="E75" s="328">
        <v>7.9</v>
      </c>
      <c r="F75" s="328">
        <f t="shared" ref="F75:F118" si="16">SUM(E75*1.2)</f>
        <v>9.48</v>
      </c>
      <c r="G75" s="307">
        <v>17</v>
      </c>
      <c r="H75" s="153">
        <f t="shared" ref="H75:H118" si="17">SUM(G75-F75)</f>
        <v>7.52</v>
      </c>
      <c r="I75" s="154">
        <f t="shared" ref="I75:I118" si="18">H75/G75</f>
        <v>0.44235294117647056</v>
      </c>
    </row>
    <row r="76" spans="2:9" ht="15" customHeight="1">
      <c r="B76" s="196" t="s">
        <v>357</v>
      </c>
      <c r="C76" s="222" t="s">
        <v>624</v>
      </c>
      <c r="D76" s="222" t="s">
        <v>625</v>
      </c>
      <c r="E76" s="328">
        <v>6.9</v>
      </c>
      <c r="F76" s="328">
        <f t="shared" si="16"/>
        <v>8.2799999999999994</v>
      </c>
      <c r="G76" s="307">
        <v>17</v>
      </c>
      <c r="H76" s="153">
        <f t="shared" si="17"/>
        <v>8.7200000000000006</v>
      </c>
      <c r="I76" s="154">
        <f t="shared" si="18"/>
        <v>0.51294117647058823</v>
      </c>
    </row>
    <row r="77" spans="2:9" ht="15" customHeight="1">
      <c r="B77" s="196" t="s">
        <v>358</v>
      </c>
      <c r="C77" s="222" t="s">
        <v>624</v>
      </c>
      <c r="D77" s="222" t="s">
        <v>626</v>
      </c>
      <c r="E77" s="328">
        <v>6.9</v>
      </c>
      <c r="F77" s="328">
        <f t="shared" si="16"/>
        <v>8.2799999999999994</v>
      </c>
      <c r="G77" s="307">
        <v>17</v>
      </c>
      <c r="H77" s="153">
        <f t="shared" si="17"/>
        <v>8.7200000000000006</v>
      </c>
      <c r="I77" s="154">
        <f t="shared" si="18"/>
        <v>0.51294117647058823</v>
      </c>
    </row>
    <row r="78" spans="2:9" ht="15" customHeight="1">
      <c r="B78" s="196" t="s">
        <v>359</v>
      </c>
      <c r="C78" s="222" t="s">
        <v>624</v>
      </c>
      <c r="D78" s="222" t="s">
        <v>627</v>
      </c>
      <c r="E78" s="328">
        <v>6.9</v>
      </c>
      <c r="F78" s="328">
        <f t="shared" si="16"/>
        <v>8.2799999999999994</v>
      </c>
      <c r="G78" s="307">
        <v>17</v>
      </c>
      <c r="H78" s="153">
        <f t="shared" si="17"/>
        <v>8.7200000000000006</v>
      </c>
      <c r="I78" s="154">
        <f t="shared" si="18"/>
        <v>0.51294117647058823</v>
      </c>
    </row>
    <row r="79" spans="2:9" ht="15" customHeight="1">
      <c r="B79" s="196" t="s">
        <v>360</v>
      </c>
      <c r="C79" s="222" t="s">
        <v>624</v>
      </c>
      <c r="D79" s="222" t="s">
        <v>628</v>
      </c>
      <c r="E79" s="328">
        <v>6.9</v>
      </c>
      <c r="F79" s="328">
        <f t="shared" si="16"/>
        <v>8.2799999999999994</v>
      </c>
      <c r="G79" s="307">
        <v>17</v>
      </c>
      <c r="H79" s="153">
        <f t="shared" si="17"/>
        <v>8.7200000000000006</v>
      </c>
      <c r="I79" s="154">
        <f t="shared" si="18"/>
        <v>0.51294117647058823</v>
      </c>
    </row>
    <row r="80" spans="2:9" ht="15" customHeight="1">
      <c r="B80" s="196" t="s">
        <v>361</v>
      </c>
      <c r="C80" s="222" t="s">
        <v>624</v>
      </c>
      <c r="D80" s="222" t="s">
        <v>629</v>
      </c>
      <c r="E80" s="328">
        <v>6.9</v>
      </c>
      <c r="F80" s="328">
        <f t="shared" si="16"/>
        <v>8.2799999999999994</v>
      </c>
      <c r="G80" s="307">
        <v>17</v>
      </c>
      <c r="H80" s="153">
        <f t="shared" si="17"/>
        <v>8.7200000000000006</v>
      </c>
      <c r="I80" s="154">
        <f t="shared" si="18"/>
        <v>0.51294117647058823</v>
      </c>
    </row>
    <row r="81" spans="2:9" ht="15" customHeight="1">
      <c r="B81" s="352" t="s">
        <v>362</v>
      </c>
      <c r="C81" s="222" t="s">
        <v>624</v>
      </c>
      <c r="D81" s="222" t="s">
        <v>630</v>
      </c>
      <c r="E81" s="328">
        <v>6.9</v>
      </c>
      <c r="F81" s="328">
        <f t="shared" si="16"/>
        <v>8.2799999999999994</v>
      </c>
      <c r="G81" s="307">
        <v>17</v>
      </c>
      <c r="H81" s="153">
        <f t="shared" si="17"/>
        <v>8.7200000000000006</v>
      </c>
      <c r="I81" s="154">
        <f t="shared" si="18"/>
        <v>0.51294117647058823</v>
      </c>
    </row>
    <row r="82" spans="2:9" ht="15" customHeight="1">
      <c r="B82" s="196" t="s">
        <v>363</v>
      </c>
      <c r="C82" s="222" t="s">
        <v>624</v>
      </c>
      <c r="D82" s="222" t="s">
        <v>631</v>
      </c>
      <c r="E82" s="328">
        <v>6.9</v>
      </c>
      <c r="F82" s="328">
        <f t="shared" si="16"/>
        <v>8.2799999999999994</v>
      </c>
      <c r="G82" s="307">
        <v>17</v>
      </c>
      <c r="H82" s="153">
        <f t="shared" si="17"/>
        <v>8.7200000000000006</v>
      </c>
      <c r="I82" s="154">
        <f t="shared" si="18"/>
        <v>0.51294117647058823</v>
      </c>
    </row>
    <row r="83" spans="2:9" ht="15" customHeight="1">
      <c r="B83" s="196" t="s">
        <v>632</v>
      </c>
      <c r="C83" s="222" t="s">
        <v>624</v>
      </c>
      <c r="D83" s="222" t="s">
        <v>1050</v>
      </c>
      <c r="E83" s="328">
        <v>6.9</v>
      </c>
      <c r="F83" s="328">
        <f t="shared" si="16"/>
        <v>8.2799999999999994</v>
      </c>
      <c r="G83" s="307">
        <v>17</v>
      </c>
      <c r="H83" s="153">
        <f t="shared" si="17"/>
        <v>8.7200000000000006</v>
      </c>
      <c r="I83" s="154">
        <f t="shared" si="18"/>
        <v>0.51294117647058823</v>
      </c>
    </row>
    <row r="84" spans="2:9" ht="15" customHeight="1">
      <c r="B84" s="192"/>
      <c r="C84" s="150"/>
      <c r="D84" s="150"/>
      <c r="E84" s="160"/>
      <c r="F84" s="193"/>
      <c r="G84" s="308"/>
      <c r="H84" s="194"/>
      <c r="I84" s="194"/>
    </row>
    <row r="85" spans="2:9" ht="15" customHeight="1">
      <c r="B85" s="204" t="s">
        <v>633</v>
      </c>
      <c r="C85" s="186" t="s">
        <v>368</v>
      </c>
      <c r="D85" s="186" t="s">
        <v>367</v>
      </c>
      <c r="E85" s="195" t="s">
        <v>369</v>
      </c>
      <c r="F85" s="187" t="s">
        <v>370</v>
      </c>
      <c r="G85" s="315" t="s">
        <v>371</v>
      </c>
      <c r="H85" s="184" t="s">
        <v>379</v>
      </c>
      <c r="I85" s="184" t="s">
        <v>373</v>
      </c>
    </row>
    <row r="86" spans="2:9" ht="15" customHeight="1">
      <c r="B86" s="354" t="s">
        <v>634</v>
      </c>
      <c r="C86" s="175" t="s">
        <v>636</v>
      </c>
      <c r="D86" s="175" t="s">
        <v>635</v>
      </c>
      <c r="E86" s="327">
        <v>11.2</v>
      </c>
      <c r="F86" s="328">
        <f t="shared" si="16"/>
        <v>13.44</v>
      </c>
      <c r="G86" s="310">
        <v>23</v>
      </c>
      <c r="H86" s="153">
        <f t="shared" si="17"/>
        <v>9.56</v>
      </c>
      <c r="I86" s="154">
        <f t="shared" si="18"/>
        <v>0.41565217391304349</v>
      </c>
    </row>
    <row r="87" spans="2:9" ht="15" customHeight="1">
      <c r="B87" s="354" t="s">
        <v>637</v>
      </c>
      <c r="C87" s="175" t="s">
        <v>636</v>
      </c>
      <c r="D87" s="175" t="s">
        <v>638</v>
      </c>
      <c r="E87" s="327">
        <v>11.2</v>
      </c>
      <c r="F87" s="328">
        <f t="shared" si="16"/>
        <v>13.44</v>
      </c>
      <c r="G87" s="310">
        <v>23</v>
      </c>
      <c r="H87" s="153">
        <f t="shared" si="17"/>
        <v>9.56</v>
      </c>
      <c r="I87" s="154">
        <f t="shared" si="18"/>
        <v>0.41565217391304349</v>
      </c>
    </row>
    <row r="88" spans="2:9" ht="15" customHeight="1">
      <c r="B88" s="354" t="s">
        <v>639</v>
      </c>
      <c r="C88" s="175" t="s">
        <v>636</v>
      </c>
      <c r="D88" s="175" t="s">
        <v>640</v>
      </c>
      <c r="E88" s="327">
        <v>11.2</v>
      </c>
      <c r="F88" s="328">
        <f t="shared" si="16"/>
        <v>13.44</v>
      </c>
      <c r="G88" s="310">
        <v>23</v>
      </c>
      <c r="H88" s="153">
        <f t="shared" si="17"/>
        <v>9.56</v>
      </c>
      <c r="I88" s="154">
        <f t="shared" si="18"/>
        <v>0.41565217391304349</v>
      </c>
    </row>
    <row r="89" spans="2:9" ht="15" customHeight="1">
      <c r="B89" s="354" t="s">
        <v>641</v>
      </c>
      <c r="C89" s="175" t="s">
        <v>636</v>
      </c>
      <c r="D89" s="175" t="s">
        <v>642</v>
      </c>
      <c r="E89" s="327">
        <v>11.2</v>
      </c>
      <c r="F89" s="328">
        <f t="shared" si="16"/>
        <v>13.44</v>
      </c>
      <c r="G89" s="310">
        <v>23</v>
      </c>
      <c r="H89" s="153">
        <f t="shared" si="17"/>
        <v>9.56</v>
      </c>
      <c r="I89" s="154">
        <f t="shared" si="18"/>
        <v>0.41565217391304349</v>
      </c>
    </row>
    <row r="90" spans="2:9" ht="15" customHeight="1">
      <c r="B90" s="147"/>
      <c r="C90" s="197"/>
      <c r="D90" s="197"/>
      <c r="E90" s="198"/>
      <c r="F90" s="193"/>
      <c r="G90" s="308"/>
      <c r="H90" s="194"/>
      <c r="I90" s="194"/>
    </row>
    <row r="91" spans="2:9" ht="15" customHeight="1">
      <c r="B91" s="204" t="s">
        <v>643</v>
      </c>
      <c r="C91" s="186" t="s">
        <v>368</v>
      </c>
      <c r="D91" s="186" t="s">
        <v>367</v>
      </c>
      <c r="E91" s="335" t="s">
        <v>369</v>
      </c>
      <c r="F91" s="336" t="s">
        <v>370</v>
      </c>
      <c r="G91" s="338" t="s">
        <v>371</v>
      </c>
      <c r="H91" s="184" t="s">
        <v>379</v>
      </c>
      <c r="I91" s="184" t="s">
        <v>373</v>
      </c>
    </row>
    <row r="92" spans="2:9" ht="15" customHeight="1">
      <c r="B92" s="196" t="s">
        <v>644</v>
      </c>
      <c r="C92" s="222" t="s">
        <v>646</v>
      </c>
      <c r="D92" s="222" t="s">
        <v>645</v>
      </c>
      <c r="E92" s="337">
        <v>16.5</v>
      </c>
      <c r="F92" s="337">
        <f t="shared" si="16"/>
        <v>19.8</v>
      </c>
      <c r="G92" s="320">
        <v>29.5</v>
      </c>
      <c r="H92" s="153">
        <f t="shared" si="17"/>
        <v>9.6999999999999993</v>
      </c>
      <c r="I92" s="154">
        <f t="shared" si="18"/>
        <v>0.32881355932203388</v>
      </c>
    </row>
    <row r="93" spans="2:9" ht="15" customHeight="1">
      <c r="B93" s="196" t="s">
        <v>647</v>
      </c>
      <c r="C93" s="222" t="s">
        <v>646</v>
      </c>
      <c r="D93" s="222" t="s">
        <v>648</v>
      </c>
      <c r="E93" s="337">
        <v>16.5</v>
      </c>
      <c r="F93" s="337">
        <f t="shared" si="16"/>
        <v>19.8</v>
      </c>
      <c r="G93" s="320">
        <v>29.5</v>
      </c>
      <c r="H93" s="153">
        <f t="shared" si="17"/>
        <v>9.6999999999999993</v>
      </c>
      <c r="I93" s="154">
        <f t="shared" si="18"/>
        <v>0.32881355932203388</v>
      </c>
    </row>
    <row r="94" spans="2:9" ht="15" customHeight="1">
      <c r="B94" s="196" t="s">
        <v>649</v>
      </c>
      <c r="C94" s="222" t="s">
        <v>646</v>
      </c>
      <c r="D94" s="222" t="s">
        <v>650</v>
      </c>
      <c r="E94" s="337">
        <v>16.5</v>
      </c>
      <c r="F94" s="337">
        <f t="shared" si="16"/>
        <v>19.8</v>
      </c>
      <c r="G94" s="320">
        <v>29.5</v>
      </c>
      <c r="H94" s="153">
        <f t="shared" si="17"/>
        <v>9.6999999999999993</v>
      </c>
      <c r="I94" s="154">
        <f t="shared" si="18"/>
        <v>0.32881355932203388</v>
      </c>
    </row>
    <row r="95" spans="2:9" ht="15" customHeight="1">
      <c r="B95" s="196" t="s">
        <v>651</v>
      </c>
      <c r="C95" s="222" t="s">
        <v>646</v>
      </c>
      <c r="D95" s="222" t="s">
        <v>652</v>
      </c>
      <c r="E95" s="337">
        <v>16.5</v>
      </c>
      <c r="F95" s="337">
        <f t="shared" si="16"/>
        <v>19.8</v>
      </c>
      <c r="G95" s="320">
        <v>29.5</v>
      </c>
      <c r="H95" s="153">
        <f t="shared" si="17"/>
        <v>9.6999999999999993</v>
      </c>
      <c r="I95" s="154">
        <f t="shared" si="18"/>
        <v>0.32881355932203388</v>
      </c>
    </row>
    <row r="96" spans="2:9" ht="15" customHeight="1">
      <c r="B96" s="148"/>
      <c r="C96" s="148"/>
      <c r="D96" s="148"/>
      <c r="E96" s="148"/>
      <c r="F96" s="193"/>
      <c r="G96" s="149"/>
      <c r="H96" s="194"/>
      <c r="I96" s="194"/>
    </row>
    <row r="97" spans="2:9" ht="15" customHeight="1">
      <c r="B97" s="204" t="s">
        <v>653</v>
      </c>
      <c r="C97" s="186" t="s">
        <v>368</v>
      </c>
      <c r="D97" s="186" t="s">
        <v>367</v>
      </c>
      <c r="E97" s="195" t="s">
        <v>369</v>
      </c>
      <c r="F97" s="187" t="s">
        <v>370</v>
      </c>
      <c r="G97" s="186" t="s">
        <v>371</v>
      </c>
      <c r="H97" s="184" t="s">
        <v>379</v>
      </c>
      <c r="I97" s="184" t="s">
        <v>373</v>
      </c>
    </row>
    <row r="98" spans="2:9" ht="15" customHeight="1">
      <c r="B98" s="183" t="s">
        <v>654</v>
      </c>
      <c r="C98" s="178" t="s">
        <v>55</v>
      </c>
      <c r="D98" s="178" t="s">
        <v>655</v>
      </c>
      <c r="E98" s="182">
        <v>10.4</v>
      </c>
      <c r="F98" s="152">
        <f t="shared" si="16"/>
        <v>12.48</v>
      </c>
      <c r="G98" s="180">
        <v>22.5</v>
      </c>
      <c r="H98" s="153">
        <f t="shared" si="17"/>
        <v>10.02</v>
      </c>
      <c r="I98" s="154">
        <f t="shared" si="18"/>
        <v>0.4453333333333333</v>
      </c>
    </row>
    <row r="99" spans="2:9" ht="15" customHeight="1">
      <c r="B99" s="183" t="s">
        <v>656</v>
      </c>
      <c r="C99" s="178" t="s">
        <v>55</v>
      </c>
      <c r="D99" s="167" t="s">
        <v>657</v>
      </c>
      <c r="E99" s="182">
        <v>10.4</v>
      </c>
      <c r="F99" s="152">
        <f t="shared" si="16"/>
        <v>12.48</v>
      </c>
      <c r="G99" s="168">
        <v>22.5</v>
      </c>
      <c r="H99" s="153">
        <f t="shared" si="17"/>
        <v>10.02</v>
      </c>
      <c r="I99" s="154">
        <f t="shared" si="18"/>
        <v>0.4453333333333333</v>
      </c>
    </row>
    <row r="100" spans="2:9" ht="15" customHeight="1">
      <c r="B100" s="183" t="s">
        <v>658</v>
      </c>
      <c r="C100" s="178" t="s">
        <v>55</v>
      </c>
      <c r="D100" s="167" t="s">
        <v>659</v>
      </c>
      <c r="E100" s="182">
        <v>10.4</v>
      </c>
      <c r="F100" s="152">
        <f t="shared" si="16"/>
        <v>12.48</v>
      </c>
      <c r="G100" s="168">
        <v>22.5</v>
      </c>
      <c r="H100" s="153">
        <f t="shared" si="17"/>
        <v>10.02</v>
      </c>
      <c r="I100" s="154">
        <f t="shared" si="18"/>
        <v>0.4453333333333333</v>
      </c>
    </row>
    <row r="101" spans="2:9" ht="15" customHeight="1">
      <c r="B101" s="199" t="s">
        <v>660</v>
      </c>
      <c r="C101" s="178" t="s">
        <v>55</v>
      </c>
      <c r="D101" s="200" t="s">
        <v>661</v>
      </c>
      <c r="E101" s="182">
        <v>10.4</v>
      </c>
      <c r="F101" s="152">
        <f t="shared" si="16"/>
        <v>12.48</v>
      </c>
      <c r="G101" s="168">
        <v>22.5</v>
      </c>
      <c r="H101" s="153">
        <f t="shared" si="17"/>
        <v>10.02</v>
      </c>
      <c r="I101" s="154">
        <f t="shared" si="18"/>
        <v>0.4453333333333333</v>
      </c>
    </row>
    <row r="102" spans="2:9" ht="15" customHeight="1">
      <c r="B102" s="190" t="s">
        <v>662</v>
      </c>
      <c r="C102" s="178" t="s">
        <v>55</v>
      </c>
      <c r="D102" s="181" t="s">
        <v>663</v>
      </c>
      <c r="E102" s="182">
        <v>10.4</v>
      </c>
      <c r="F102" s="152">
        <f t="shared" si="16"/>
        <v>12.48</v>
      </c>
      <c r="G102" s="168">
        <v>22.5</v>
      </c>
      <c r="H102" s="153">
        <f t="shared" si="17"/>
        <v>10.02</v>
      </c>
      <c r="I102" s="154">
        <f t="shared" si="18"/>
        <v>0.4453333333333333</v>
      </c>
    </row>
    <row r="103" spans="2:9" ht="15" customHeight="1">
      <c r="B103" s="183" t="s">
        <v>664</v>
      </c>
      <c r="C103" s="178" t="s">
        <v>55</v>
      </c>
      <c r="D103" s="167" t="s">
        <v>665</v>
      </c>
      <c r="E103" s="182">
        <v>10.4</v>
      </c>
      <c r="F103" s="152">
        <f t="shared" si="16"/>
        <v>12.48</v>
      </c>
      <c r="G103" s="168">
        <v>22.5</v>
      </c>
      <c r="H103" s="153">
        <f t="shared" si="17"/>
        <v>10.02</v>
      </c>
      <c r="I103" s="154">
        <f t="shared" si="18"/>
        <v>0.4453333333333333</v>
      </c>
    </row>
    <row r="104" spans="2:9" ht="15" customHeight="1">
      <c r="B104" s="183" t="s">
        <v>666</v>
      </c>
      <c r="C104" s="178" t="s">
        <v>55</v>
      </c>
      <c r="D104" s="167" t="s">
        <v>667</v>
      </c>
      <c r="E104" s="182">
        <v>10.4</v>
      </c>
      <c r="F104" s="152">
        <f t="shared" si="16"/>
        <v>12.48</v>
      </c>
      <c r="G104" s="168">
        <v>22.5</v>
      </c>
      <c r="H104" s="153">
        <f t="shared" si="17"/>
        <v>10.02</v>
      </c>
      <c r="I104" s="154">
        <f t="shared" si="18"/>
        <v>0.4453333333333333</v>
      </c>
    </row>
    <row r="105" spans="2:9" ht="15" customHeight="1">
      <c r="F105" s="193"/>
      <c r="G105" s="149"/>
      <c r="H105" s="194"/>
      <c r="I105" s="194"/>
    </row>
    <row r="106" spans="2:9" ht="15" customHeight="1">
      <c r="B106" s="204" t="s">
        <v>273</v>
      </c>
      <c r="C106" s="186" t="s">
        <v>368</v>
      </c>
      <c r="D106" s="186" t="s">
        <v>367</v>
      </c>
      <c r="E106" s="219" t="s">
        <v>369</v>
      </c>
      <c r="F106" s="187" t="s">
        <v>370</v>
      </c>
      <c r="G106" s="186" t="s">
        <v>371</v>
      </c>
      <c r="H106" s="184" t="s">
        <v>379</v>
      </c>
      <c r="I106" s="184" t="s">
        <v>373</v>
      </c>
    </row>
    <row r="107" spans="2:9" ht="15" customHeight="1">
      <c r="B107" s="196" t="s">
        <v>668</v>
      </c>
      <c r="C107" s="222" t="s">
        <v>670</v>
      </c>
      <c r="D107" s="365" t="s">
        <v>669</v>
      </c>
      <c r="E107" s="328">
        <v>30</v>
      </c>
      <c r="F107" s="367">
        <f t="shared" si="16"/>
        <v>36</v>
      </c>
      <c r="G107" s="307">
        <v>59</v>
      </c>
      <c r="H107" s="153">
        <f t="shared" si="17"/>
        <v>23</v>
      </c>
      <c r="I107" s="154">
        <f t="shared" si="18"/>
        <v>0.38983050847457629</v>
      </c>
    </row>
    <row r="108" spans="2:9" ht="15" customHeight="1">
      <c r="B108" s="196" t="s">
        <v>671</v>
      </c>
      <c r="C108" s="222" t="s">
        <v>56</v>
      </c>
      <c r="D108" s="365" t="s">
        <v>672</v>
      </c>
      <c r="E108" s="368">
        <v>5</v>
      </c>
      <c r="F108" s="367">
        <f t="shared" si="16"/>
        <v>6</v>
      </c>
      <c r="G108" s="307">
        <v>10.5</v>
      </c>
      <c r="H108" s="153">
        <f t="shared" si="17"/>
        <v>4.5</v>
      </c>
      <c r="I108" s="154">
        <f t="shared" si="18"/>
        <v>0.42857142857142855</v>
      </c>
    </row>
    <row r="109" spans="2:9" ht="15" customHeight="1">
      <c r="B109" s="196" t="s">
        <v>673</v>
      </c>
      <c r="C109" s="222" t="s">
        <v>56</v>
      </c>
      <c r="D109" s="365" t="s">
        <v>674</v>
      </c>
      <c r="E109" s="368">
        <v>4.5</v>
      </c>
      <c r="F109" s="367">
        <f t="shared" si="16"/>
        <v>5.3999999999999995</v>
      </c>
      <c r="G109" s="307">
        <v>10</v>
      </c>
      <c r="H109" s="153">
        <f t="shared" si="17"/>
        <v>4.6000000000000005</v>
      </c>
      <c r="I109" s="154">
        <f t="shared" si="18"/>
        <v>0.46000000000000008</v>
      </c>
    </row>
    <row r="110" spans="2:9" ht="15" customHeight="1">
      <c r="B110" s="196" t="s">
        <v>675</v>
      </c>
      <c r="C110" s="222" t="s">
        <v>56</v>
      </c>
      <c r="D110" s="365" t="s">
        <v>676</v>
      </c>
      <c r="E110" s="368">
        <v>6.5</v>
      </c>
      <c r="F110" s="367">
        <f t="shared" si="16"/>
        <v>7.8</v>
      </c>
      <c r="G110" s="307">
        <v>15</v>
      </c>
      <c r="H110" s="153">
        <f t="shared" si="17"/>
        <v>7.2</v>
      </c>
      <c r="I110" s="154">
        <f t="shared" si="18"/>
        <v>0.48000000000000004</v>
      </c>
    </row>
    <row r="111" spans="2:9" ht="15" customHeight="1">
      <c r="B111" s="196" t="s">
        <v>677</v>
      </c>
      <c r="C111" s="222" t="s">
        <v>56</v>
      </c>
      <c r="D111" s="365" t="s">
        <v>678</v>
      </c>
      <c r="E111" s="368">
        <v>4.5</v>
      </c>
      <c r="F111" s="367">
        <f t="shared" si="16"/>
        <v>5.3999999999999995</v>
      </c>
      <c r="G111" s="307">
        <v>10</v>
      </c>
      <c r="H111" s="153">
        <f t="shared" si="17"/>
        <v>4.6000000000000005</v>
      </c>
      <c r="I111" s="154">
        <f t="shared" si="18"/>
        <v>0.46000000000000008</v>
      </c>
    </row>
    <row r="112" spans="2:9" ht="15" customHeight="1">
      <c r="B112" s="196" t="s">
        <v>679</v>
      </c>
      <c r="C112" s="222" t="s">
        <v>56</v>
      </c>
      <c r="D112" s="365" t="s">
        <v>680</v>
      </c>
      <c r="E112" s="368">
        <v>4.5</v>
      </c>
      <c r="F112" s="367">
        <f t="shared" si="16"/>
        <v>5.3999999999999995</v>
      </c>
      <c r="G112" s="307">
        <v>10</v>
      </c>
      <c r="H112" s="153">
        <f t="shared" si="17"/>
        <v>4.6000000000000005</v>
      </c>
      <c r="I112" s="154">
        <f t="shared" si="18"/>
        <v>0.46000000000000008</v>
      </c>
    </row>
    <row r="113" spans="2:9" ht="15" customHeight="1">
      <c r="B113" s="196" t="s">
        <v>681</v>
      </c>
      <c r="C113" s="222" t="s">
        <v>56</v>
      </c>
      <c r="D113" s="365" t="s">
        <v>682</v>
      </c>
      <c r="E113" s="368">
        <v>4.5</v>
      </c>
      <c r="F113" s="367">
        <f t="shared" si="16"/>
        <v>5.3999999999999995</v>
      </c>
      <c r="G113" s="307">
        <v>10</v>
      </c>
      <c r="H113" s="153">
        <f t="shared" si="17"/>
        <v>4.6000000000000005</v>
      </c>
      <c r="I113" s="154">
        <f t="shared" si="18"/>
        <v>0.46000000000000008</v>
      </c>
    </row>
    <row r="114" spans="2:9" ht="15" customHeight="1">
      <c r="B114" s="196" t="s">
        <v>683</v>
      </c>
      <c r="C114" s="222" t="s">
        <v>56</v>
      </c>
      <c r="D114" s="365" t="s">
        <v>684</v>
      </c>
      <c r="E114" s="368">
        <v>5</v>
      </c>
      <c r="F114" s="367">
        <f t="shared" si="16"/>
        <v>6</v>
      </c>
      <c r="G114" s="307">
        <v>10.5</v>
      </c>
      <c r="H114" s="153">
        <f t="shared" si="17"/>
        <v>4.5</v>
      </c>
      <c r="I114" s="154">
        <f t="shared" si="18"/>
        <v>0.42857142857142855</v>
      </c>
    </row>
    <row r="115" spans="2:9" ht="15" customHeight="1">
      <c r="B115" s="354" t="s">
        <v>685</v>
      </c>
      <c r="C115" s="175" t="s">
        <v>56</v>
      </c>
      <c r="D115" s="366" t="s">
        <v>686</v>
      </c>
      <c r="E115" s="368">
        <v>5.5</v>
      </c>
      <c r="F115" s="367">
        <f t="shared" si="16"/>
        <v>6.6</v>
      </c>
      <c r="G115" s="307">
        <v>11</v>
      </c>
      <c r="H115" s="153">
        <f t="shared" si="17"/>
        <v>4.4000000000000004</v>
      </c>
      <c r="I115" s="154">
        <f t="shared" si="18"/>
        <v>0.4</v>
      </c>
    </row>
    <row r="116" spans="2:9" ht="15" customHeight="1">
      <c r="B116" s="196" t="s">
        <v>687</v>
      </c>
      <c r="C116" s="222" t="s">
        <v>56</v>
      </c>
      <c r="D116" s="365" t="s">
        <v>688</v>
      </c>
      <c r="E116" s="368">
        <v>6</v>
      </c>
      <c r="F116" s="367">
        <f t="shared" si="16"/>
        <v>7.1999999999999993</v>
      </c>
      <c r="G116" s="310">
        <v>12</v>
      </c>
      <c r="H116" s="153">
        <f t="shared" si="17"/>
        <v>4.8000000000000007</v>
      </c>
      <c r="I116" s="154">
        <f t="shared" si="18"/>
        <v>0.40000000000000008</v>
      </c>
    </row>
    <row r="117" spans="2:9" ht="15" customHeight="1">
      <c r="B117" s="196" t="s">
        <v>689</v>
      </c>
      <c r="C117" s="222" t="s">
        <v>56</v>
      </c>
      <c r="D117" s="365" t="s">
        <v>690</v>
      </c>
      <c r="E117" s="368">
        <v>5</v>
      </c>
      <c r="F117" s="367">
        <f t="shared" si="16"/>
        <v>6</v>
      </c>
      <c r="G117" s="307">
        <v>10.5</v>
      </c>
      <c r="H117" s="153">
        <f t="shared" si="17"/>
        <v>4.5</v>
      </c>
      <c r="I117" s="154">
        <f t="shared" si="18"/>
        <v>0.42857142857142855</v>
      </c>
    </row>
    <row r="118" spans="2:9" ht="15" customHeight="1">
      <c r="B118" s="196" t="s">
        <v>691</v>
      </c>
      <c r="C118" s="222" t="s">
        <v>56</v>
      </c>
      <c r="D118" s="365" t="s">
        <v>692</v>
      </c>
      <c r="E118" s="368">
        <v>5.5</v>
      </c>
      <c r="F118" s="367">
        <f t="shared" si="16"/>
        <v>6.6</v>
      </c>
      <c r="G118" s="307">
        <v>11</v>
      </c>
      <c r="H118" s="153">
        <f t="shared" si="17"/>
        <v>4.4000000000000004</v>
      </c>
      <c r="I118" s="154">
        <f t="shared" si="18"/>
        <v>0.4</v>
      </c>
    </row>
    <row r="119" spans="2:9" ht="15" customHeight="1"/>
    <row r="120" spans="2:9" ht="15" customHeight="1">
      <c r="B120" s="203" t="s">
        <v>1203</v>
      </c>
      <c r="C120" s="218" t="s">
        <v>368</v>
      </c>
      <c r="D120" s="218" t="s">
        <v>367</v>
      </c>
      <c r="E120" s="219" t="s">
        <v>369</v>
      </c>
      <c r="F120" s="220" t="s">
        <v>370</v>
      </c>
      <c r="G120" s="218" t="s">
        <v>371</v>
      </c>
      <c r="H120" s="221" t="s">
        <v>379</v>
      </c>
      <c r="I120" s="221" t="s">
        <v>373</v>
      </c>
    </row>
    <row r="121" spans="2:9" ht="15" customHeight="1">
      <c r="B121" s="223" t="s">
        <v>1099</v>
      </c>
      <c r="C121" s="222" t="s">
        <v>56</v>
      </c>
      <c r="D121" s="208" t="s">
        <v>1151</v>
      </c>
      <c r="E121" s="298">
        <v>6.4</v>
      </c>
      <c r="F121" s="201">
        <f t="shared" ref="F121:F172" si="19">SUM(E121*1.2)</f>
        <v>7.68</v>
      </c>
      <c r="G121" s="310">
        <v>13</v>
      </c>
      <c r="H121" s="153">
        <f t="shared" ref="H121:H172" si="20">SUM(G121-F121)</f>
        <v>5.32</v>
      </c>
      <c r="I121" s="154">
        <f t="shared" ref="I121:I172" si="21">H121/G121</f>
        <v>0.40923076923076923</v>
      </c>
    </row>
    <row r="122" spans="2:9" ht="15" customHeight="1">
      <c r="B122" s="223" t="s">
        <v>1100</v>
      </c>
      <c r="C122" s="222" t="s">
        <v>56</v>
      </c>
      <c r="D122" s="208" t="s">
        <v>1152</v>
      </c>
      <c r="E122" s="299">
        <v>4.9000000000000004</v>
      </c>
      <c r="F122" s="201">
        <f t="shared" si="19"/>
        <v>5.88</v>
      </c>
      <c r="G122" s="310">
        <v>10.5</v>
      </c>
      <c r="H122" s="153">
        <f t="shared" si="20"/>
        <v>4.62</v>
      </c>
      <c r="I122" s="154">
        <f t="shared" si="21"/>
        <v>0.44</v>
      </c>
    </row>
    <row r="123" spans="2:9" ht="15" customHeight="1">
      <c r="B123" s="223" t="s">
        <v>1101</v>
      </c>
      <c r="C123" s="222" t="s">
        <v>56</v>
      </c>
      <c r="D123" s="208" t="s">
        <v>1153</v>
      </c>
      <c r="E123" s="298">
        <v>5.0999999999999996</v>
      </c>
      <c r="F123" s="201">
        <f t="shared" si="19"/>
        <v>6.1199999999999992</v>
      </c>
      <c r="G123" s="310">
        <v>11</v>
      </c>
      <c r="H123" s="153">
        <f t="shared" si="20"/>
        <v>4.8800000000000008</v>
      </c>
      <c r="I123" s="154">
        <f t="shared" si="21"/>
        <v>0.44363636363636372</v>
      </c>
    </row>
    <row r="124" spans="2:9" ht="15" customHeight="1">
      <c r="B124" s="223" t="s">
        <v>1102</v>
      </c>
      <c r="C124" s="222" t="s">
        <v>56</v>
      </c>
      <c r="D124" s="208" t="s">
        <v>1154</v>
      </c>
      <c r="E124" s="299">
        <v>4.9000000000000004</v>
      </c>
      <c r="F124" s="201">
        <f t="shared" si="19"/>
        <v>5.88</v>
      </c>
      <c r="G124" s="310">
        <v>10.5</v>
      </c>
      <c r="H124" s="153">
        <f t="shared" si="20"/>
        <v>4.62</v>
      </c>
      <c r="I124" s="154">
        <f t="shared" si="21"/>
        <v>0.44</v>
      </c>
    </row>
    <row r="125" spans="2:9" ht="15" customHeight="1">
      <c r="B125" s="223" t="s">
        <v>1103</v>
      </c>
      <c r="C125" s="222" t="s">
        <v>56</v>
      </c>
      <c r="D125" s="208" t="s">
        <v>1155</v>
      </c>
      <c r="E125" s="299">
        <v>4.5999999999999996</v>
      </c>
      <c r="F125" s="201">
        <f t="shared" si="19"/>
        <v>5.52</v>
      </c>
      <c r="G125" s="310">
        <v>9.9</v>
      </c>
      <c r="H125" s="153">
        <f t="shared" si="20"/>
        <v>4.3800000000000008</v>
      </c>
      <c r="I125" s="154">
        <f t="shared" si="21"/>
        <v>0.4424242424242425</v>
      </c>
    </row>
    <row r="126" spans="2:9" ht="15" customHeight="1">
      <c r="B126" s="223" t="s">
        <v>1104</v>
      </c>
      <c r="C126" s="222" t="s">
        <v>56</v>
      </c>
      <c r="D126" s="208" t="s">
        <v>1156</v>
      </c>
      <c r="E126" s="299">
        <v>4.5</v>
      </c>
      <c r="F126" s="201">
        <f t="shared" si="19"/>
        <v>5.3999999999999995</v>
      </c>
      <c r="G126" s="310">
        <v>10</v>
      </c>
      <c r="H126" s="153">
        <f t="shared" si="20"/>
        <v>4.6000000000000005</v>
      </c>
      <c r="I126" s="154">
        <f t="shared" si="21"/>
        <v>0.46000000000000008</v>
      </c>
    </row>
    <row r="127" spans="2:9" ht="15" customHeight="1">
      <c r="B127" s="223" t="s">
        <v>1105</v>
      </c>
      <c r="C127" s="222" t="s">
        <v>56</v>
      </c>
      <c r="D127" s="208" t="s">
        <v>1157</v>
      </c>
      <c r="E127" s="299">
        <v>15.5</v>
      </c>
      <c r="F127" s="201">
        <f t="shared" si="19"/>
        <v>18.599999999999998</v>
      </c>
      <c r="G127" s="310">
        <v>31</v>
      </c>
      <c r="H127" s="153">
        <f t="shared" si="20"/>
        <v>12.400000000000002</v>
      </c>
      <c r="I127" s="154">
        <f t="shared" si="21"/>
        <v>0.40000000000000008</v>
      </c>
    </row>
    <row r="128" spans="2:9" ht="15" customHeight="1">
      <c r="B128" s="223" t="s">
        <v>1106</v>
      </c>
      <c r="C128" s="222" t="s">
        <v>56</v>
      </c>
      <c r="D128" s="208" t="s">
        <v>1158</v>
      </c>
      <c r="E128" s="299">
        <v>14.1</v>
      </c>
      <c r="F128" s="201">
        <f t="shared" si="19"/>
        <v>16.919999999999998</v>
      </c>
      <c r="G128" s="310">
        <v>28.5</v>
      </c>
      <c r="H128" s="153">
        <f t="shared" si="20"/>
        <v>11.580000000000002</v>
      </c>
      <c r="I128" s="154">
        <f t="shared" si="21"/>
        <v>0.4063157894736843</v>
      </c>
    </row>
    <row r="129" spans="2:9" ht="15" customHeight="1">
      <c r="B129" s="223" t="s">
        <v>1107</v>
      </c>
      <c r="C129" s="222" t="s">
        <v>56</v>
      </c>
      <c r="D129" s="208" t="s">
        <v>1159</v>
      </c>
      <c r="E129" s="299">
        <v>4.4000000000000004</v>
      </c>
      <c r="F129" s="201">
        <f t="shared" si="19"/>
        <v>5.28</v>
      </c>
      <c r="G129" s="310">
        <v>10</v>
      </c>
      <c r="H129" s="153">
        <f t="shared" si="20"/>
        <v>4.72</v>
      </c>
      <c r="I129" s="154">
        <f t="shared" si="21"/>
        <v>0.47199999999999998</v>
      </c>
    </row>
    <row r="130" spans="2:9" ht="15" customHeight="1">
      <c r="B130" s="223" t="s">
        <v>1108</v>
      </c>
      <c r="C130" s="222" t="s">
        <v>56</v>
      </c>
      <c r="D130" s="208" t="s">
        <v>1160</v>
      </c>
      <c r="E130" s="299">
        <v>4.9000000000000004</v>
      </c>
      <c r="F130" s="201">
        <f t="shared" si="19"/>
        <v>5.88</v>
      </c>
      <c r="G130" s="310">
        <v>10.5</v>
      </c>
      <c r="H130" s="153">
        <f t="shared" si="20"/>
        <v>4.62</v>
      </c>
      <c r="I130" s="154">
        <f t="shared" si="21"/>
        <v>0.44</v>
      </c>
    </row>
    <row r="131" spans="2:9" ht="15" customHeight="1">
      <c r="B131" s="223" t="s">
        <v>1109</v>
      </c>
      <c r="C131" s="222" t="s">
        <v>56</v>
      </c>
      <c r="D131" s="208" t="s">
        <v>1161</v>
      </c>
      <c r="E131" s="299">
        <v>6.1</v>
      </c>
      <c r="F131" s="201">
        <f t="shared" si="19"/>
        <v>7.3199999999999994</v>
      </c>
      <c r="G131" s="310">
        <v>13.5</v>
      </c>
      <c r="H131" s="153">
        <f t="shared" si="20"/>
        <v>6.1800000000000006</v>
      </c>
      <c r="I131" s="154">
        <f t="shared" si="21"/>
        <v>0.45777777777777784</v>
      </c>
    </row>
    <row r="132" spans="2:9" ht="15" customHeight="1">
      <c r="B132" s="223" t="s">
        <v>1110</v>
      </c>
      <c r="C132" s="222" t="s">
        <v>56</v>
      </c>
      <c r="D132" s="208" t="s">
        <v>1162</v>
      </c>
      <c r="E132" s="299">
        <v>4.7</v>
      </c>
      <c r="F132" s="201">
        <f t="shared" si="19"/>
        <v>5.64</v>
      </c>
      <c r="G132" s="310">
        <v>10.5</v>
      </c>
      <c r="H132" s="153">
        <f t="shared" si="20"/>
        <v>4.8600000000000003</v>
      </c>
      <c r="I132" s="154">
        <f t="shared" si="21"/>
        <v>0.46285714285714291</v>
      </c>
    </row>
    <row r="133" spans="2:9" ht="15" customHeight="1">
      <c r="B133" s="223" t="s">
        <v>1111</v>
      </c>
      <c r="C133" s="222" t="s">
        <v>56</v>
      </c>
      <c r="D133" s="208" t="s">
        <v>1163</v>
      </c>
      <c r="E133" s="299">
        <v>4.7</v>
      </c>
      <c r="F133" s="201">
        <f t="shared" si="19"/>
        <v>5.64</v>
      </c>
      <c r="G133" s="310">
        <v>10.5</v>
      </c>
      <c r="H133" s="153">
        <f t="shared" si="20"/>
        <v>4.8600000000000003</v>
      </c>
      <c r="I133" s="154">
        <f t="shared" si="21"/>
        <v>0.46285714285714291</v>
      </c>
    </row>
    <row r="134" spans="2:9" ht="15" customHeight="1">
      <c r="B134" s="223" t="s">
        <v>1112</v>
      </c>
      <c r="C134" s="222" t="s">
        <v>56</v>
      </c>
      <c r="D134" s="208" t="s">
        <v>1164</v>
      </c>
      <c r="E134" s="299">
        <v>4</v>
      </c>
      <c r="F134" s="201">
        <f t="shared" si="19"/>
        <v>4.8</v>
      </c>
      <c r="G134" s="310">
        <v>8.5</v>
      </c>
      <c r="H134" s="153">
        <f t="shared" si="20"/>
        <v>3.7</v>
      </c>
      <c r="I134" s="154">
        <f t="shared" si="21"/>
        <v>0.43529411764705883</v>
      </c>
    </row>
    <row r="135" spans="2:9" ht="15" customHeight="1">
      <c r="B135" s="223" t="s">
        <v>1113</v>
      </c>
      <c r="C135" s="222" t="s">
        <v>56</v>
      </c>
      <c r="D135" s="208" t="s">
        <v>1165</v>
      </c>
      <c r="E135" s="299">
        <v>4.5</v>
      </c>
      <c r="F135" s="201">
        <f t="shared" si="19"/>
        <v>5.3999999999999995</v>
      </c>
      <c r="G135" s="310">
        <v>10</v>
      </c>
      <c r="H135" s="153">
        <f t="shared" si="20"/>
        <v>4.6000000000000005</v>
      </c>
      <c r="I135" s="154">
        <f t="shared" si="21"/>
        <v>0.46000000000000008</v>
      </c>
    </row>
    <row r="136" spans="2:9" ht="15" customHeight="1">
      <c r="B136" s="223" t="s">
        <v>1114</v>
      </c>
      <c r="C136" s="222" t="s">
        <v>56</v>
      </c>
      <c r="D136" s="208" t="s">
        <v>1166</v>
      </c>
      <c r="E136" s="299">
        <v>6.4</v>
      </c>
      <c r="F136" s="201">
        <f t="shared" si="19"/>
        <v>7.68</v>
      </c>
      <c r="G136" s="310">
        <v>13</v>
      </c>
      <c r="H136" s="153">
        <f t="shared" si="20"/>
        <v>5.32</v>
      </c>
      <c r="I136" s="154">
        <f t="shared" si="21"/>
        <v>0.40923076923076923</v>
      </c>
    </row>
    <row r="137" spans="2:9" ht="15" customHeight="1">
      <c r="B137" s="223" t="s">
        <v>1115</v>
      </c>
      <c r="C137" s="222" t="s">
        <v>56</v>
      </c>
      <c r="D137" s="208" t="s">
        <v>1167</v>
      </c>
      <c r="E137" s="299">
        <v>7.5</v>
      </c>
      <c r="F137" s="201">
        <f t="shared" si="19"/>
        <v>9</v>
      </c>
      <c r="G137" s="310">
        <v>15</v>
      </c>
      <c r="H137" s="153">
        <f t="shared" si="20"/>
        <v>6</v>
      </c>
      <c r="I137" s="154">
        <f t="shared" si="21"/>
        <v>0.4</v>
      </c>
    </row>
    <row r="138" spans="2:9" ht="15" customHeight="1">
      <c r="B138" s="223" t="s">
        <v>1116</v>
      </c>
      <c r="C138" s="222" t="s">
        <v>56</v>
      </c>
      <c r="D138" s="208" t="s">
        <v>1168</v>
      </c>
      <c r="E138" s="299">
        <v>8.3000000000000007</v>
      </c>
      <c r="F138" s="201">
        <f t="shared" si="19"/>
        <v>9.9600000000000009</v>
      </c>
      <c r="G138" s="310">
        <v>16.5</v>
      </c>
      <c r="H138" s="153">
        <f t="shared" si="20"/>
        <v>6.5399999999999991</v>
      </c>
      <c r="I138" s="154">
        <f t="shared" si="21"/>
        <v>0.39636363636363631</v>
      </c>
    </row>
    <row r="139" spans="2:9" ht="15" customHeight="1">
      <c r="B139" s="223" t="s">
        <v>1117</v>
      </c>
      <c r="C139" s="222" t="s">
        <v>56</v>
      </c>
      <c r="D139" s="208" t="s">
        <v>1169</v>
      </c>
      <c r="E139" s="299">
        <v>6.2</v>
      </c>
      <c r="F139" s="201">
        <f t="shared" si="19"/>
        <v>7.4399999999999995</v>
      </c>
      <c r="G139" s="310">
        <v>12.5</v>
      </c>
      <c r="H139" s="153">
        <f t="shared" si="20"/>
        <v>5.0600000000000005</v>
      </c>
      <c r="I139" s="154">
        <f t="shared" si="21"/>
        <v>0.40480000000000005</v>
      </c>
    </row>
    <row r="140" spans="2:9" ht="15" customHeight="1">
      <c r="B140" s="223" t="s">
        <v>1118</v>
      </c>
      <c r="C140" s="222" t="s">
        <v>56</v>
      </c>
      <c r="D140" s="208" t="s">
        <v>1170</v>
      </c>
      <c r="E140" s="299">
        <v>5.8</v>
      </c>
      <c r="F140" s="201">
        <f t="shared" si="19"/>
        <v>6.96</v>
      </c>
      <c r="G140" s="310">
        <v>12</v>
      </c>
      <c r="H140" s="153">
        <f t="shared" si="20"/>
        <v>5.04</v>
      </c>
      <c r="I140" s="154">
        <f t="shared" si="21"/>
        <v>0.42</v>
      </c>
    </row>
    <row r="141" spans="2:9" ht="15" customHeight="1">
      <c r="B141" s="223" t="s">
        <v>1119</v>
      </c>
      <c r="C141" s="222" t="s">
        <v>56</v>
      </c>
      <c r="D141" s="208" t="s">
        <v>1171</v>
      </c>
      <c r="E141" s="299">
        <v>4.7</v>
      </c>
      <c r="F141" s="201">
        <f t="shared" si="19"/>
        <v>5.64</v>
      </c>
      <c r="G141" s="310">
        <v>10.5</v>
      </c>
      <c r="H141" s="153">
        <f t="shared" si="20"/>
        <v>4.8600000000000003</v>
      </c>
      <c r="I141" s="154">
        <f t="shared" si="21"/>
        <v>0.46285714285714291</v>
      </c>
    </row>
    <row r="142" spans="2:9" ht="15" customHeight="1">
      <c r="B142" s="223" t="s">
        <v>1120</v>
      </c>
      <c r="C142" s="222" t="s">
        <v>56</v>
      </c>
      <c r="D142" s="208" t="s">
        <v>1172</v>
      </c>
      <c r="E142" s="299">
        <v>4.5999999999999996</v>
      </c>
      <c r="F142" s="201">
        <f t="shared" si="19"/>
        <v>5.52</v>
      </c>
      <c r="G142" s="310">
        <v>9.5</v>
      </c>
      <c r="H142" s="153">
        <f t="shared" si="20"/>
        <v>3.9800000000000004</v>
      </c>
      <c r="I142" s="154">
        <f t="shared" si="21"/>
        <v>0.41894736842105268</v>
      </c>
    </row>
    <row r="143" spans="2:9" ht="15" customHeight="1">
      <c r="B143" s="223" t="s">
        <v>1121</v>
      </c>
      <c r="C143" s="222" t="s">
        <v>56</v>
      </c>
      <c r="D143" s="208" t="s">
        <v>1173</v>
      </c>
      <c r="E143" s="299">
        <v>6</v>
      </c>
      <c r="F143" s="201">
        <f t="shared" si="19"/>
        <v>7.1999999999999993</v>
      </c>
      <c r="G143" s="310">
        <v>12</v>
      </c>
      <c r="H143" s="153">
        <f t="shared" si="20"/>
        <v>4.8000000000000007</v>
      </c>
      <c r="I143" s="154">
        <f t="shared" si="21"/>
        <v>0.40000000000000008</v>
      </c>
    </row>
    <row r="144" spans="2:9" ht="15" customHeight="1">
      <c r="B144" s="223" t="s">
        <v>1122</v>
      </c>
      <c r="C144" s="222" t="s">
        <v>56</v>
      </c>
      <c r="D144" s="208" t="s">
        <v>1174</v>
      </c>
      <c r="E144" s="299">
        <v>6.8</v>
      </c>
      <c r="F144" s="201">
        <f t="shared" si="19"/>
        <v>8.16</v>
      </c>
      <c r="G144" s="310">
        <v>14</v>
      </c>
      <c r="H144" s="153">
        <f t="shared" si="20"/>
        <v>5.84</v>
      </c>
      <c r="I144" s="154">
        <f t="shared" si="21"/>
        <v>0.41714285714285715</v>
      </c>
    </row>
    <row r="145" spans="2:9" ht="15" customHeight="1">
      <c r="B145" s="223" t="s">
        <v>1123</v>
      </c>
      <c r="C145" s="222" t="s">
        <v>56</v>
      </c>
      <c r="D145" s="208" t="s">
        <v>1175</v>
      </c>
      <c r="E145" s="299">
        <v>4.2</v>
      </c>
      <c r="F145" s="201">
        <f t="shared" si="19"/>
        <v>5.04</v>
      </c>
      <c r="G145" s="310">
        <v>8.5</v>
      </c>
      <c r="H145" s="153">
        <f t="shared" si="20"/>
        <v>3.46</v>
      </c>
      <c r="I145" s="154">
        <f t="shared" si="21"/>
        <v>0.40705882352941175</v>
      </c>
    </row>
    <row r="146" spans="2:9" ht="15" customHeight="1">
      <c r="B146" s="223" t="s">
        <v>1124</v>
      </c>
      <c r="C146" s="222" t="s">
        <v>56</v>
      </c>
      <c r="D146" s="208" t="s">
        <v>1176</v>
      </c>
      <c r="E146" s="299">
        <v>5.9</v>
      </c>
      <c r="F146" s="201">
        <f t="shared" si="19"/>
        <v>7.08</v>
      </c>
      <c r="G146" s="310">
        <v>12</v>
      </c>
      <c r="H146" s="153">
        <f t="shared" si="20"/>
        <v>4.92</v>
      </c>
      <c r="I146" s="154">
        <f t="shared" si="21"/>
        <v>0.41</v>
      </c>
    </row>
    <row r="147" spans="2:9" ht="15" customHeight="1">
      <c r="B147" s="223" t="s">
        <v>1125</v>
      </c>
      <c r="C147" s="222" t="s">
        <v>56</v>
      </c>
      <c r="D147" s="208" t="s">
        <v>1177</v>
      </c>
      <c r="E147" s="299">
        <v>4.2</v>
      </c>
      <c r="F147" s="201">
        <f t="shared" si="19"/>
        <v>5.04</v>
      </c>
      <c r="G147" s="310">
        <v>8.5</v>
      </c>
      <c r="H147" s="153">
        <f t="shared" si="20"/>
        <v>3.46</v>
      </c>
      <c r="I147" s="154">
        <f t="shared" si="21"/>
        <v>0.40705882352941175</v>
      </c>
    </row>
    <row r="148" spans="2:9" ht="15" customHeight="1">
      <c r="B148" s="223" t="s">
        <v>1126</v>
      </c>
      <c r="C148" s="222" t="s">
        <v>56</v>
      </c>
      <c r="D148" s="208" t="s">
        <v>1178</v>
      </c>
      <c r="E148" s="299">
        <v>6.2</v>
      </c>
      <c r="F148" s="201">
        <f t="shared" si="19"/>
        <v>7.4399999999999995</v>
      </c>
      <c r="G148" s="310">
        <v>12.5</v>
      </c>
      <c r="H148" s="153">
        <f t="shared" si="20"/>
        <v>5.0600000000000005</v>
      </c>
      <c r="I148" s="154">
        <f t="shared" si="21"/>
        <v>0.40480000000000005</v>
      </c>
    </row>
    <row r="149" spans="2:9" ht="15" customHeight="1">
      <c r="B149" s="223" t="s">
        <v>1127</v>
      </c>
      <c r="C149" s="222" t="s">
        <v>56</v>
      </c>
      <c r="D149" s="208" t="s">
        <v>1179</v>
      </c>
      <c r="E149" s="299">
        <v>4</v>
      </c>
      <c r="F149" s="201">
        <f t="shared" si="19"/>
        <v>4.8</v>
      </c>
      <c r="G149" s="310">
        <v>8</v>
      </c>
      <c r="H149" s="153">
        <f t="shared" si="20"/>
        <v>3.2</v>
      </c>
      <c r="I149" s="154">
        <f t="shared" si="21"/>
        <v>0.4</v>
      </c>
    </row>
    <row r="150" spans="2:9" ht="15" customHeight="1">
      <c r="B150" s="223" t="s">
        <v>1128</v>
      </c>
      <c r="C150" s="222" t="s">
        <v>56</v>
      </c>
      <c r="D150" s="208" t="s">
        <v>1180</v>
      </c>
      <c r="E150" s="299">
        <v>3.9</v>
      </c>
      <c r="F150" s="201">
        <f t="shared" si="19"/>
        <v>4.68</v>
      </c>
      <c r="G150" s="310">
        <v>8</v>
      </c>
      <c r="H150" s="153">
        <f t="shared" si="20"/>
        <v>3.3200000000000003</v>
      </c>
      <c r="I150" s="154">
        <f t="shared" si="21"/>
        <v>0.41500000000000004</v>
      </c>
    </row>
    <row r="151" spans="2:9" ht="15" customHeight="1">
      <c r="B151" s="223" t="s">
        <v>1129</v>
      </c>
      <c r="C151" s="222" t="s">
        <v>56</v>
      </c>
      <c r="D151" s="208" t="s">
        <v>1181</v>
      </c>
      <c r="E151" s="299">
        <v>3.9</v>
      </c>
      <c r="F151" s="201">
        <f t="shared" si="19"/>
        <v>4.68</v>
      </c>
      <c r="G151" s="310">
        <v>8</v>
      </c>
      <c r="H151" s="153">
        <f t="shared" si="20"/>
        <v>3.3200000000000003</v>
      </c>
      <c r="I151" s="154">
        <f t="shared" si="21"/>
        <v>0.41500000000000004</v>
      </c>
    </row>
    <row r="152" spans="2:9" ht="15" customHeight="1">
      <c r="B152" s="223" t="s">
        <v>1130</v>
      </c>
      <c r="C152" s="222" t="s">
        <v>56</v>
      </c>
      <c r="D152" s="208" t="s">
        <v>1182</v>
      </c>
      <c r="E152" s="299">
        <v>4</v>
      </c>
      <c r="F152" s="201">
        <f t="shared" si="19"/>
        <v>4.8</v>
      </c>
      <c r="G152" s="310">
        <v>8</v>
      </c>
      <c r="H152" s="153">
        <f t="shared" si="20"/>
        <v>3.2</v>
      </c>
      <c r="I152" s="154">
        <f t="shared" si="21"/>
        <v>0.4</v>
      </c>
    </row>
    <row r="153" spans="2:9" ht="15" customHeight="1">
      <c r="B153" s="223" t="s">
        <v>1131</v>
      </c>
      <c r="C153" s="222" t="s">
        <v>56</v>
      </c>
      <c r="D153" s="208" t="s">
        <v>1183</v>
      </c>
      <c r="E153" s="299">
        <v>4.5</v>
      </c>
      <c r="F153" s="201">
        <f t="shared" si="19"/>
        <v>5.3999999999999995</v>
      </c>
      <c r="G153" s="310">
        <v>9</v>
      </c>
      <c r="H153" s="153">
        <f t="shared" si="20"/>
        <v>3.6000000000000005</v>
      </c>
      <c r="I153" s="154">
        <f t="shared" si="21"/>
        <v>0.40000000000000008</v>
      </c>
    </row>
    <row r="154" spans="2:9" ht="15" customHeight="1">
      <c r="B154" s="223" t="s">
        <v>1132</v>
      </c>
      <c r="C154" s="222" t="s">
        <v>56</v>
      </c>
      <c r="D154" s="208" t="s">
        <v>1184</v>
      </c>
      <c r="E154" s="299">
        <v>4.7</v>
      </c>
      <c r="F154" s="201">
        <f t="shared" si="19"/>
        <v>5.64</v>
      </c>
      <c r="G154" s="310">
        <v>9.5</v>
      </c>
      <c r="H154" s="153">
        <f t="shared" si="20"/>
        <v>3.8600000000000003</v>
      </c>
      <c r="I154" s="154">
        <f t="shared" si="21"/>
        <v>0.40631578947368424</v>
      </c>
    </row>
    <row r="155" spans="2:9" ht="15" customHeight="1">
      <c r="B155" s="223" t="s">
        <v>1133</v>
      </c>
      <c r="C155" s="222" t="s">
        <v>56</v>
      </c>
      <c r="D155" s="208" t="s">
        <v>1185</v>
      </c>
      <c r="E155" s="299">
        <v>4.9000000000000004</v>
      </c>
      <c r="F155" s="201">
        <f t="shared" si="19"/>
        <v>5.88</v>
      </c>
      <c r="G155" s="310">
        <v>10.5</v>
      </c>
      <c r="H155" s="153">
        <f t="shared" si="20"/>
        <v>4.62</v>
      </c>
      <c r="I155" s="154">
        <f t="shared" si="21"/>
        <v>0.44</v>
      </c>
    </row>
    <row r="156" spans="2:9" ht="15" customHeight="1">
      <c r="B156" s="223" t="s">
        <v>1134</v>
      </c>
      <c r="C156" s="222" t="s">
        <v>56</v>
      </c>
      <c r="D156" s="208" t="s">
        <v>1186</v>
      </c>
      <c r="E156" s="299">
        <v>14.8</v>
      </c>
      <c r="F156" s="201">
        <f t="shared" si="19"/>
        <v>17.760000000000002</v>
      </c>
      <c r="G156" s="310">
        <v>29.5</v>
      </c>
      <c r="H156" s="153">
        <f t="shared" si="20"/>
        <v>11.739999999999998</v>
      </c>
      <c r="I156" s="154">
        <f t="shared" si="21"/>
        <v>0.3979661016949152</v>
      </c>
    </row>
    <row r="157" spans="2:9" ht="15" customHeight="1">
      <c r="B157" s="223" t="s">
        <v>1135</v>
      </c>
      <c r="C157" s="222" t="s">
        <v>56</v>
      </c>
      <c r="D157" s="208" t="s">
        <v>1187</v>
      </c>
      <c r="E157" s="299">
        <v>8</v>
      </c>
      <c r="F157" s="201">
        <f t="shared" si="19"/>
        <v>9.6</v>
      </c>
      <c r="G157" s="310">
        <v>16</v>
      </c>
      <c r="H157" s="153">
        <f t="shared" si="20"/>
        <v>6.4</v>
      </c>
      <c r="I157" s="154">
        <f t="shared" si="21"/>
        <v>0.4</v>
      </c>
    </row>
    <row r="158" spans="2:9" ht="15" customHeight="1">
      <c r="B158" s="223" t="s">
        <v>1136</v>
      </c>
      <c r="C158" s="222" t="s">
        <v>56</v>
      </c>
      <c r="D158" s="208" t="s">
        <v>1188</v>
      </c>
      <c r="E158" s="299">
        <v>4.5</v>
      </c>
      <c r="F158" s="201">
        <f t="shared" si="19"/>
        <v>5.3999999999999995</v>
      </c>
      <c r="G158" s="310">
        <v>9</v>
      </c>
      <c r="H158" s="153">
        <f t="shared" si="20"/>
        <v>3.6000000000000005</v>
      </c>
      <c r="I158" s="154">
        <f t="shared" si="21"/>
        <v>0.40000000000000008</v>
      </c>
    </row>
    <row r="159" spans="2:9" ht="15" customHeight="1">
      <c r="B159" s="223" t="s">
        <v>1137</v>
      </c>
      <c r="C159" s="222" t="s">
        <v>56</v>
      </c>
      <c r="D159" s="208" t="s">
        <v>1189</v>
      </c>
      <c r="E159" s="299">
        <v>3.8</v>
      </c>
      <c r="F159" s="201">
        <f t="shared" si="19"/>
        <v>4.5599999999999996</v>
      </c>
      <c r="G159" s="310">
        <v>7.5</v>
      </c>
      <c r="H159" s="153">
        <f t="shared" si="20"/>
        <v>2.9400000000000004</v>
      </c>
      <c r="I159" s="154">
        <f t="shared" si="21"/>
        <v>0.39200000000000007</v>
      </c>
    </row>
    <row r="160" spans="2:9" ht="15" customHeight="1">
      <c r="B160" s="223" t="s">
        <v>1138</v>
      </c>
      <c r="C160" s="222" t="s">
        <v>56</v>
      </c>
      <c r="D160" s="208" t="s">
        <v>1190</v>
      </c>
      <c r="E160" s="299">
        <v>4</v>
      </c>
      <c r="F160" s="201">
        <f t="shared" si="19"/>
        <v>4.8</v>
      </c>
      <c r="G160" s="310">
        <v>8</v>
      </c>
      <c r="H160" s="153">
        <f t="shared" si="20"/>
        <v>3.2</v>
      </c>
      <c r="I160" s="154">
        <f t="shared" si="21"/>
        <v>0.4</v>
      </c>
    </row>
    <row r="161" spans="2:9" ht="15" customHeight="1">
      <c r="B161" s="223" t="s">
        <v>1139</v>
      </c>
      <c r="C161" s="222" t="s">
        <v>56</v>
      </c>
      <c r="D161" s="208" t="s">
        <v>1191</v>
      </c>
      <c r="E161" s="299">
        <v>4.5</v>
      </c>
      <c r="F161" s="201">
        <f t="shared" si="19"/>
        <v>5.3999999999999995</v>
      </c>
      <c r="G161" s="310">
        <v>9</v>
      </c>
      <c r="H161" s="153">
        <f t="shared" si="20"/>
        <v>3.6000000000000005</v>
      </c>
      <c r="I161" s="154">
        <f t="shared" si="21"/>
        <v>0.40000000000000008</v>
      </c>
    </row>
    <row r="162" spans="2:9" ht="15" customHeight="1">
      <c r="B162" s="223" t="s">
        <v>1140</v>
      </c>
      <c r="C162" s="222" t="s">
        <v>56</v>
      </c>
      <c r="D162" s="208" t="s">
        <v>1192</v>
      </c>
      <c r="E162" s="299">
        <v>4.5</v>
      </c>
      <c r="F162" s="201">
        <f t="shared" si="19"/>
        <v>5.3999999999999995</v>
      </c>
      <c r="G162" s="310">
        <v>9</v>
      </c>
      <c r="H162" s="153">
        <f t="shared" si="20"/>
        <v>3.6000000000000005</v>
      </c>
      <c r="I162" s="154">
        <f t="shared" si="21"/>
        <v>0.40000000000000008</v>
      </c>
    </row>
    <row r="163" spans="2:9" ht="15" customHeight="1">
      <c r="B163" s="223" t="s">
        <v>1141</v>
      </c>
      <c r="C163" s="222" t="s">
        <v>56</v>
      </c>
      <c r="D163" s="208" t="s">
        <v>1193</v>
      </c>
      <c r="E163" s="299">
        <v>4.3</v>
      </c>
      <c r="F163" s="201">
        <f t="shared" si="19"/>
        <v>5.1599999999999993</v>
      </c>
      <c r="G163" s="310">
        <v>9</v>
      </c>
      <c r="H163" s="153">
        <f t="shared" si="20"/>
        <v>3.8400000000000007</v>
      </c>
      <c r="I163" s="154">
        <f t="shared" si="21"/>
        <v>0.42666666666666675</v>
      </c>
    </row>
    <row r="164" spans="2:9" ht="15" customHeight="1">
      <c r="B164" s="223" t="s">
        <v>1142</v>
      </c>
      <c r="C164" s="222" t="s">
        <v>56</v>
      </c>
      <c r="D164" s="208" t="s">
        <v>1194</v>
      </c>
      <c r="E164" s="299">
        <v>3.8</v>
      </c>
      <c r="F164" s="201">
        <f t="shared" si="19"/>
        <v>4.5599999999999996</v>
      </c>
      <c r="G164" s="310">
        <v>7.5</v>
      </c>
      <c r="H164" s="153">
        <f t="shared" si="20"/>
        <v>2.9400000000000004</v>
      </c>
      <c r="I164" s="154">
        <f t="shared" si="21"/>
        <v>0.39200000000000007</v>
      </c>
    </row>
    <row r="165" spans="2:9" ht="15" customHeight="1">
      <c r="B165" s="223" t="s">
        <v>1143</v>
      </c>
      <c r="C165" s="222" t="s">
        <v>56</v>
      </c>
      <c r="D165" s="208" t="s">
        <v>1195</v>
      </c>
      <c r="E165" s="299">
        <v>5</v>
      </c>
      <c r="F165" s="201">
        <f t="shared" si="19"/>
        <v>6</v>
      </c>
      <c r="G165" s="310">
        <v>10</v>
      </c>
      <c r="H165" s="153">
        <f t="shared" si="20"/>
        <v>4</v>
      </c>
      <c r="I165" s="154">
        <f t="shared" si="21"/>
        <v>0.4</v>
      </c>
    </row>
    <row r="166" spans="2:9" ht="15" customHeight="1">
      <c r="B166" s="223" t="s">
        <v>1144</v>
      </c>
      <c r="C166" s="222" t="s">
        <v>56</v>
      </c>
      <c r="D166" s="208" t="s">
        <v>1196</v>
      </c>
      <c r="E166" s="299">
        <v>11</v>
      </c>
      <c r="F166" s="201">
        <f t="shared" si="19"/>
        <v>13.2</v>
      </c>
      <c r="G166" s="310">
        <v>22</v>
      </c>
      <c r="H166" s="153">
        <f t="shared" si="20"/>
        <v>8.8000000000000007</v>
      </c>
      <c r="I166" s="154">
        <f t="shared" si="21"/>
        <v>0.4</v>
      </c>
    </row>
    <row r="167" spans="2:9" ht="15" customHeight="1">
      <c r="B167" s="223" t="s">
        <v>1145</v>
      </c>
      <c r="C167" s="222" t="s">
        <v>56</v>
      </c>
      <c r="D167" s="208" t="s">
        <v>1197</v>
      </c>
      <c r="E167" s="299">
        <v>4.4000000000000004</v>
      </c>
      <c r="F167" s="201">
        <f t="shared" si="19"/>
        <v>5.28</v>
      </c>
      <c r="G167" s="310">
        <v>9</v>
      </c>
      <c r="H167" s="153">
        <f t="shared" si="20"/>
        <v>3.7199999999999998</v>
      </c>
      <c r="I167" s="154">
        <f t="shared" si="21"/>
        <v>0.41333333333333333</v>
      </c>
    </row>
    <row r="168" spans="2:9" ht="15" customHeight="1">
      <c r="B168" s="223" t="s">
        <v>1146</v>
      </c>
      <c r="C168" s="222" t="s">
        <v>56</v>
      </c>
      <c r="D168" s="208" t="s">
        <v>1198</v>
      </c>
      <c r="E168" s="299">
        <v>4.2</v>
      </c>
      <c r="F168" s="201">
        <f t="shared" si="19"/>
        <v>5.04</v>
      </c>
      <c r="G168" s="310">
        <v>8.5</v>
      </c>
      <c r="H168" s="153">
        <f t="shared" si="20"/>
        <v>3.46</v>
      </c>
      <c r="I168" s="154">
        <f t="shared" si="21"/>
        <v>0.40705882352941175</v>
      </c>
    </row>
    <row r="169" spans="2:9" ht="15" customHeight="1">
      <c r="B169" s="223" t="s">
        <v>1147</v>
      </c>
      <c r="C169" s="222" t="s">
        <v>56</v>
      </c>
      <c r="D169" s="208" t="s">
        <v>1199</v>
      </c>
      <c r="E169" s="299">
        <v>3.5</v>
      </c>
      <c r="F169" s="201">
        <f t="shared" si="19"/>
        <v>4.2</v>
      </c>
      <c r="G169" s="310">
        <v>7</v>
      </c>
      <c r="H169" s="153">
        <f t="shared" si="20"/>
        <v>2.8</v>
      </c>
      <c r="I169" s="154">
        <f t="shared" si="21"/>
        <v>0.39999999999999997</v>
      </c>
    </row>
    <row r="170" spans="2:9" ht="15" customHeight="1">
      <c r="B170" s="223" t="s">
        <v>1148</v>
      </c>
      <c r="C170" s="222" t="s">
        <v>56</v>
      </c>
      <c r="D170" s="208" t="s">
        <v>1200</v>
      </c>
      <c r="E170" s="299">
        <v>3.4</v>
      </c>
      <c r="F170" s="201">
        <f t="shared" si="19"/>
        <v>4.08</v>
      </c>
      <c r="G170" s="310">
        <v>6.5</v>
      </c>
      <c r="H170" s="153">
        <f t="shared" si="20"/>
        <v>2.42</v>
      </c>
      <c r="I170" s="154">
        <f t="shared" si="21"/>
        <v>0.37230769230769228</v>
      </c>
    </row>
    <row r="171" spans="2:9" ht="15" customHeight="1">
      <c r="B171" s="223" t="s">
        <v>1149</v>
      </c>
      <c r="C171" s="222" t="s">
        <v>56</v>
      </c>
      <c r="D171" s="208" t="s">
        <v>1201</v>
      </c>
      <c r="E171" s="299">
        <v>5.3</v>
      </c>
      <c r="F171" s="201">
        <f t="shared" si="19"/>
        <v>6.3599999999999994</v>
      </c>
      <c r="G171" s="310">
        <v>10.5</v>
      </c>
      <c r="H171" s="153">
        <f t="shared" si="20"/>
        <v>4.1400000000000006</v>
      </c>
      <c r="I171" s="154">
        <f t="shared" si="21"/>
        <v>0.39428571428571435</v>
      </c>
    </row>
    <row r="172" spans="2:9">
      <c r="B172" s="223" t="s">
        <v>1150</v>
      </c>
      <c r="C172" s="222" t="s">
        <v>56</v>
      </c>
      <c r="D172" s="208" t="s">
        <v>1202</v>
      </c>
      <c r="E172" s="299">
        <v>6.5</v>
      </c>
      <c r="F172" s="201">
        <f t="shared" si="19"/>
        <v>7.8</v>
      </c>
      <c r="G172" s="310">
        <v>13</v>
      </c>
      <c r="H172" s="153">
        <f t="shared" si="20"/>
        <v>5.2</v>
      </c>
      <c r="I172" s="154">
        <f t="shared" si="21"/>
        <v>0.4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AF5C1-E81F-4C31-9E49-5A241EBEFA8A}">
  <sheetPr>
    <tabColor rgb="FF9966FF"/>
  </sheetPr>
  <dimension ref="B2:F225"/>
  <sheetViews>
    <sheetView zoomScale="110" zoomScaleNormal="110" workbookViewId="0"/>
  </sheetViews>
  <sheetFormatPr defaultRowHeight="15"/>
  <cols>
    <col min="2" max="2" width="36.7109375" customWidth="1"/>
    <col min="3" max="5" width="15.7109375" customWidth="1"/>
    <col min="6" max="6" width="20.7109375" customWidth="1"/>
  </cols>
  <sheetData>
    <row r="2" spans="2:6" ht="18.75">
      <c r="B2" s="232" t="s">
        <v>1071</v>
      </c>
      <c r="C2" s="142"/>
      <c r="D2" s="142"/>
      <c r="E2" s="142"/>
      <c r="F2" s="143"/>
    </row>
    <row r="3" spans="2:6">
      <c r="B3" t="s">
        <v>1064</v>
      </c>
    </row>
    <row r="4" spans="2:6" ht="15" customHeight="1"/>
    <row r="5" spans="2:6" ht="15" customHeight="1">
      <c r="B5" s="342" t="s">
        <v>991</v>
      </c>
      <c r="C5" s="342" t="s">
        <v>992</v>
      </c>
      <c r="D5" s="342" t="s">
        <v>368</v>
      </c>
      <c r="E5" s="342" t="s">
        <v>993</v>
      </c>
      <c r="F5" s="343" t="s">
        <v>994</v>
      </c>
    </row>
    <row r="6" spans="2:6" ht="15" customHeight="1">
      <c r="B6" s="223" t="s">
        <v>374</v>
      </c>
      <c r="C6" s="208" t="s">
        <v>375</v>
      </c>
      <c r="D6" s="208" t="s">
        <v>376</v>
      </c>
      <c r="E6" s="206">
        <v>19.5</v>
      </c>
      <c r="F6" s="349">
        <v>737764001379</v>
      </c>
    </row>
    <row r="7" spans="2:6" ht="15" customHeight="1">
      <c r="B7" s="223" t="s">
        <v>3</v>
      </c>
      <c r="C7" s="208" t="s">
        <v>377</v>
      </c>
      <c r="D7" s="208" t="s">
        <v>376</v>
      </c>
      <c r="E7" s="206">
        <v>17</v>
      </c>
      <c r="F7" s="349">
        <v>737764000266</v>
      </c>
    </row>
    <row r="8" spans="2:6" ht="15" customHeight="1">
      <c r="B8" s="223" t="s">
        <v>4</v>
      </c>
      <c r="C8" s="208" t="s">
        <v>378</v>
      </c>
      <c r="D8" s="208" t="s">
        <v>55</v>
      </c>
      <c r="E8" s="206">
        <v>16</v>
      </c>
      <c r="F8" s="349">
        <v>737764005278</v>
      </c>
    </row>
    <row r="9" spans="2:6" ht="15" customHeight="1">
      <c r="B9" s="223" t="s">
        <v>6</v>
      </c>
      <c r="C9" s="208" t="s">
        <v>380</v>
      </c>
      <c r="D9" s="208" t="s">
        <v>376</v>
      </c>
      <c r="E9" s="206">
        <v>16</v>
      </c>
      <c r="F9" s="349">
        <v>737764000679</v>
      </c>
    </row>
    <row r="10" spans="2:6" ht="15" customHeight="1">
      <c r="B10" s="223" t="s">
        <v>7</v>
      </c>
      <c r="C10" s="208" t="s">
        <v>381</v>
      </c>
      <c r="D10" s="208" t="s">
        <v>376</v>
      </c>
      <c r="E10" s="206">
        <v>14.5</v>
      </c>
      <c r="F10" s="349">
        <v>737764000853</v>
      </c>
    </row>
    <row r="11" spans="2:6" ht="15" customHeight="1">
      <c r="B11" s="223" t="s">
        <v>8</v>
      </c>
      <c r="C11" s="208" t="s">
        <v>382</v>
      </c>
      <c r="D11" s="208" t="s">
        <v>376</v>
      </c>
      <c r="E11" s="206">
        <v>16</v>
      </c>
      <c r="F11" s="349">
        <v>737764000730</v>
      </c>
    </row>
    <row r="12" spans="2:6" ht="15" customHeight="1">
      <c r="B12" s="223" t="s">
        <v>9</v>
      </c>
      <c r="C12" s="208" t="s">
        <v>383</v>
      </c>
      <c r="D12" s="208" t="s">
        <v>55</v>
      </c>
      <c r="E12" s="206">
        <v>14.5</v>
      </c>
      <c r="F12" s="349">
        <v>737764000792</v>
      </c>
    </row>
    <row r="13" spans="2:6" ht="15" customHeight="1">
      <c r="B13" s="223" t="s">
        <v>10</v>
      </c>
      <c r="C13" s="208" t="s">
        <v>384</v>
      </c>
      <c r="D13" s="208" t="s">
        <v>385</v>
      </c>
      <c r="E13" s="206">
        <v>11.5</v>
      </c>
      <c r="F13" s="349">
        <v>737764000914</v>
      </c>
    </row>
    <row r="14" spans="2:6" ht="15" customHeight="1">
      <c r="B14" s="223" t="s">
        <v>12</v>
      </c>
      <c r="C14" s="208" t="s">
        <v>386</v>
      </c>
      <c r="D14" s="208" t="s">
        <v>376</v>
      </c>
      <c r="E14" s="206">
        <v>16</v>
      </c>
      <c r="F14" s="349">
        <v>737764000709</v>
      </c>
    </row>
    <row r="15" spans="2:6" ht="15" customHeight="1">
      <c r="B15" s="223" t="s">
        <v>13</v>
      </c>
      <c r="C15" s="208" t="s">
        <v>387</v>
      </c>
      <c r="D15" s="208" t="s">
        <v>376</v>
      </c>
      <c r="E15" s="206">
        <v>14.5</v>
      </c>
      <c r="F15" s="349">
        <v>737764000877</v>
      </c>
    </row>
    <row r="16" spans="2:6" ht="15" customHeight="1">
      <c r="B16" s="223" t="s">
        <v>14</v>
      </c>
      <c r="C16" s="208" t="s">
        <v>388</v>
      </c>
      <c r="D16" s="208" t="s">
        <v>376</v>
      </c>
      <c r="E16" s="206">
        <v>16</v>
      </c>
      <c r="F16" s="349">
        <v>737764000754</v>
      </c>
    </row>
    <row r="17" spans="2:6" ht="15" customHeight="1">
      <c r="B17" s="223" t="s">
        <v>15</v>
      </c>
      <c r="C17" s="208" t="s">
        <v>390</v>
      </c>
      <c r="D17" s="208" t="s">
        <v>55</v>
      </c>
      <c r="E17" s="206">
        <v>14</v>
      </c>
      <c r="F17" s="349">
        <v>737764000815</v>
      </c>
    </row>
    <row r="18" spans="2:6" ht="15" customHeight="1">
      <c r="B18" s="223" t="s">
        <v>16</v>
      </c>
      <c r="C18" s="208" t="s">
        <v>390</v>
      </c>
      <c r="D18" s="208" t="s">
        <v>385</v>
      </c>
      <c r="E18" s="206">
        <v>11.5</v>
      </c>
      <c r="F18" s="349">
        <v>737764000938</v>
      </c>
    </row>
    <row r="19" spans="2:6" ht="15" customHeight="1">
      <c r="B19" s="223" t="s">
        <v>18</v>
      </c>
      <c r="C19" s="208" t="s">
        <v>391</v>
      </c>
      <c r="D19" s="208" t="s">
        <v>376</v>
      </c>
      <c r="E19" s="206">
        <v>16</v>
      </c>
      <c r="F19" s="349">
        <v>737764000716</v>
      </c>
    </row>
    <row r="20" spans="2:6" ht="15" customHeight="1">
      <c r="B20" s="223" t="s">
        <v>19</v>
      </c>
      <c r="C20" s="208" t="s">
        <v>392</v>
      </c>
      <c r="D20" s="208" t="s">
        <v>376</v>
      </c>
      <c r="E20" s="206">
        <v>14.5</v>
      </c>
      <c r="F20" s="349">
        <v>737764000891</v>
      </c>
    </row>
    <row r="21" spans="2:6" ht="15" customHeight="1">
      <c r="B21" s="223" t="s">
        <v>20</v>
      </c>
      <c r="C21" s="208" t="s">
        <v>393</v>
      </c>
      <c r="D21" s="208" t="s">
        <v>376</v>
      </c>
      <c r="E21" s="206">
        <v>16</v>
      </c>
      <c r="F21" s="349">
        <v>737764000778</v>
      </c>
    </row>
    <row r="22" spans="2:6" ht="15" customHeight="1">
      <c r="B22" s="223" t="s">
        <v>21</v>
      </c>
      <c r="C22" s="208" t="s">
        <v>394</v>
      </c>
      <c r="D22" s="208" t="s">
        <v>55</v>
      </c>
      <c r="E22" s="206">
        <v>14</v>
      </c>
      <c r="F22" s="349">
        <v>737764000839</v>
      </c>
    </row>
    <row r="23" spans="2:6" ht="15" customHeight="1">
      <c r="B23" s="223" t="s">
        <v>22</v>
      </c>
      <c r="C23" s="208" t="s">
        <v>395</v>
      </c>
      <c r="D23" s="208" t="s">
        <v>385</v>
      </c>
      <c r="E23" s="206">
        <v>11.5</v>
      </c>
      <c r="F23" s="349">
        <v>737764000952</v>
      </c>
    </row>
    <row r="24" spans="2:6" ht="15" customHeight="1">
      <c r="B24" s="223" t="s">
        <v>23</v>
      </c>
      <c r="C24" s="208" t="s">
        <v>396</v>
      </c>
      <c r="D24" s="208" t="s">
        <v>397</v>
      </c>
      <c r="E24" s="206">
        <v>7.5</v>
      </c>
      <c r="F24" s="349">
        <v>737764008118</v>
      </c>
    </row>
    <row r="25" spans="2:6" ht="15" customHeight="1">
      <c r="B25" s="344"/>
      <c r="C25" s="344"/>
      <c r="D25" s="344"/>
      <c r="E25" s="344"/>
      <c r="F25" s="350"/>
    </row>
    <row r="26" spans="2:6" ht="16.5" customHeight="1">
      <c r="B26" s="223" t="s">
        <v>27</v>
      </c>
      <c r="C26" s="208" t="s">
        <v>398</v>
      </c>
      <c r="D26" s="208" t="s">
        <v>399</v>
      </c>
      <c r="E26" s="206">
        <v>26.5</v>
      </c>
      <c r="F26" s="349">
        <v>737764009511</v>
      </c>
    </row>
    <row r="27" spans="2:6" ht="15" customHeight="1">
      <c r="B27" s="223" t="s">
        <v>28</v>
      </c>
      <c r="C27" s="208" t="s">
        <v>400</v>
      </c>
      <c r="D27" s="208" t="s">
        <v>399</v>
      </c>
      <c r="E27" s="206">
        <v>18.5</v>
      </c>
      <c r="F27" s="349">
        <v>737764009528</v>
      </c>
    </row>
    <row r="28" spans="2:6" ht="15" customHeight="1">
      <c r="B28" s="223" t="s">
        <v>401</v>
      </c>
      <c r="C28" s="208" t="s">
        <v>402</v>
      </c>
      <c r="D28" s="208" t="s">
        <v>385</v>
      </c>
      <c r="E28" s="206">
        <v>19</v>
      </c>
      <c r="F28" s="349">
        <v>737764001027</v>
      </c>
    </row>
    <row r="29" spans="2:6" ht="15" customHeight="1">
      <c r="B29" s="223" t="s">
        <v>403</v>
      </c>
      <c r="C29" s="208" t="s">
        <v>404</v>
      </c>
      <c r="D29" s="208" t="s">
        <v>385</v>
      </c>
      <c r="E29" s="206">
        <v>24.5</v>
      </c>
      <c r="F29" s="349">
        <v>737764008897</v>
      </c>
    </row>
    <row r="30" spans="2:6" ht="15" customHeight="1">
      <c r="B30" s="223" t="s">
        <v>405</v>
      </c>
      <c r="C30" s="208" t="s">
        <v>406</v>
      </c>
      <c r="D30" s="208" t="s">
        <v>407</v>
      </c>
      <c r="E30" s="206">
        <v>30.5</v>
      </c>
      <c r="F30" s="349">
        <v>737764007371</v>
      </c>
    </row>
    <row r="31" spans="2:6" ht="15" customHeight="1">
      <c r="B31" s="223" t="s">
        <v>408</v>
      </c>
      <c r="C31" s="208" t="s">
        <v>409</v>
      </c>
      <c r="D31" s="208" t="s">
        <v>407</v>
      </c>
      <c r="E31" s="206">
        <v>39</v>
      </c>
      <c r="F31" s="349">
        <v>737764007388</v>
      </c>
    </row>
    <row r="32" spans="2:6" ht="15" customHeight="1">
      <c r="B32" s="223" t="s">
        <v>410</v>
      </c>
      <c r="C32" s="208" t="s">
        <v>411</v>
      </c>
      <c r="D32" s="208" t="s">
        <v>407</v>
      </c>
      <c r="E32" s="206">
        <v>31</v>
      </c>
      <c r="F32" s="349">
        <v>737764009535</v>
      </c>
    </row>
    <row r="33" spans="2:6" ht="15" customHeight="1">
      <c r="B33" s="223" t="s">
        <v>412</v>
      </c>
      <c r="C33" s="208" t="s">
        <v>413</v>
      </c>
      <c r="D33" s="208" t="s">
        <v>407</v>
      </c>
      <c r="E33" s="206">
        <v>31</v>
      </c>
      <c r="F33" s="349">
        <v>737764002031</v>
      </c>
    </row>
    <row r="34" spans="2:6" ht="15" customHeight="1">
      <c r="B34" s="223" t="s">
        <v>414</v>
      </c>
      <c r="C34" s="208" t="s">
        <v>415</v>
      </c>
      <c r="D34" s="208" t="s">
        <v>407</v>
      </c>
      <c r="E34" s="206">
        <v>31</v>
      </c>
      <c r="F34" s="349">
        <v>737764002048</v>
      </c>
    </row>
    <row r="35" spans="2:6" ht="15" customHeight="1">
      <c r="B35" s="223" t="s">
        <v>416</v>
      </c>
      <c r="C35" s="208" t="s">
        <v>417</v>
      </c>
      <c r="D35" s="208" t="s">
        <v>407</v>
      </c>
      <c r="E35" s="206">
        <v>24</v>
      </c>
      <c r="F35" s="349">
        <v>737764009542</v>
      </c>
    </row>
    <row r="36" spans="2:6" ht="15" customHeight="1">
      <c r="B36" s="223" t="s">
        <v>418</v>
      </c>
      <c r="C36" s="208" t="s">
        <v>419</v>
      </c>
      <c r="D36" s="208" t="s">
        <v>407</v>
      </c>
      <c r="E36" s="206">
        <v>25.5</v>
      </c>
      <c r="F36" s="349">
        <v>737764009689</v>
      </c>
    </row>
    <row r="37" spans="2:6" ht="15" customHeight="1">
      <c r="B37" s="223" t="s">
        <v>420</v>
      </c>
      <c r="C37" s="208" t="s">
        <v>421</v>
      </c>
      <c r="D37" s="208" t="s">
        <v>407</v>
      </c>
      <c r="E37" s="206">
        <v>32.5</v>
      </c>
      <c r="F37" s="349">
        <v>737764009665</v>
      </c>
    </row>
    <row r="38" spans="2:6" ht="15" customHeight="1">
      <c r="B38" s="223" t="s">
        <v>340</v>
      </c>
      <c r="C38" s="208" t="s">
        <v>422</v>
      </c>
      <c r="D38" s="208" t="s">
        <v>397</v>
      </c>
      <c r="E38" s="206">
        <v>30.5</v>
      </c>
      <c r="F38" s="349">
        <v>737764007364</v>
      </c>
    </row>
    <row r="39" spans="2:6" ht="15" customHeight="1">
      <c r="B39" s="223" t="s">
        <v>30</v>
      </c>
      <c r="C39" s="208" t="s">
        <v>423</v>
      </c>
      <c r="D39" s="208" t="s">
        <v>385</v>
      </c>
      <c r="E39" s="206">
        <v>16</v>
      </c>
      <c r="F39" s="349">
        <v>737764009351</v>
      </c>
    </row>
    <row r="40" spans="2:6" ht="15" customHeight="1">
      <c r="B40" s="223" t="s">
        <v>122</v>
      </c>
      <c r="C40" s="208" t="s">
        <v>424</v>
      </c>
      <c r="D40" s="208" t="s">
        <v>385</v>
      </c>
      <c r="E40" s="206">
        <v>16</v>
      </c>
      <c r="F40" s="349">
        <v>737764009610</v>
      </c>
    </row>
    <row r="41" spans="2:6" ht="15" customHeight="1">
      <c r="B41" s="223" t="s">
        <v>121</v>
      </c>
      <c r="C41" s="208" t="s">
        <v>425</v>
      </c>
      <c r="D41" s="208" t="s">
        <v>385</v>
      </c>
      <c r="E41" s="206">
        <v>18</v>
      </c>
      <c r="F41" s="349">
        <v>737764001003</v>
      </c>
    </row>
    <row r="42" spans="2:6" ht="15" customHeight="1">
      <c r="B42" s="223" t="s">
        <v>29</v>
      </c>
      <c r="C42" s="208" t="s">
        <v>426</v>
      </c>
      <c r="D42" s="208" t="s">
        <v>385</v>
      </c>
      <c r="E42" s="206">
        <v>14.5</v>
      </c>
      <c r="F42" s="349">
        <v>737764001010</v>
      </c>
    </row>
    <row r="43" spans="2:6" ht="15" customHeight="1">
      <c r="B43" s="223" t="s">
        <v>995</v>
      </c>
      <c r="C43" s="208" t="s">
        <v>428</v>
      </c>
      <c r="D43" s="208" t="s">
        <v>385</v>
      </c>
      <c r="E43" s="206">
        <v>25.5</v>
      </c>
      <c r="F43" s="349">
        <v>737764001522</v>
      </c>
    </row>
    <row r="44" spans="2:6" ht="15" customHeight="1">
      <c r="B44" s="344"/>
      <c r="C44" s="344"/>
      <c r="D44" s="344"/>
      <c r="E44" s="344"/>
      <c r="F44" s="350"/>
    </row>
    <row r="45" spans="2:6" ht="15" customHeight="1">
      <c r="B45" s="223" t="s">
        <v>429</v>
      </c>
      <c r="C45" s="208" t="s">
        <v>430</v>
      </c>
      <c r="D45" s="208" t="s">
        <v>55</v>
      </c>
      <c r="E45" s="206">
        <v>11.5</v>
      </c>
      <c r="F45" s="349">
        <v>737764007319</v>
      </c>
    </row>
    <row r="46" spans="2:6" ht="15" customHeight="1">
      <c r="B46" s="223" t="s">
        <v>431</v>
      </c>
      <c r="C46" s="208" t="s">
        <v>432</v>
      </c>
      <c r="D46" s="208" t="s">
        <v>433</v>
      </c>
      <c r="E46" s="206">
        <v>20</v>
      </c>
      <c r="F46" s="349">
        <v>737764008064</v>
      </c>
    </row>
    <row r="47" spans="2:6" ht="15" customHeight="1">
      <c r="B47" s="223" t="s">
        <v>1</v>
      </c>
      <c r="C47" s="208" t="s">
        <v>434</v>
      </c>
      <c r="D47" s="208" t="s">
        <v>376</v>
      </c>
      <c r="E47" s="206">
        <v>31</v>
      </c>
      <c r="F47" s="349">
        <v>737764007418</v>
      </c>
    </row>
    <row r="48" spans="2:6" ht="15" customHeight="1">
      <c r="B48" s="223" t="s">
        <v>996</v>
      </c>
      <c r="C48" s="208" t="s">
        <v>436</v>
      </c>
      <c r="D48" s="208" t="s">
        <v>906</v>
      </c>
      <c r="E48" s="206">
        <v>25.5</v>
      </c>
      <c r="F48" s="349">
        <v>737764001980</v>
      </c>
    </row>
    <row r="49" spans="2:6" ht="15" customHeight="1">
      <c r="B49" s="223" t="s">
        <v>25</v>
      </c>
      <c r="C49" s="208" t="s">
        <v>438</v>
      </c>
      <c r="D49" s="208" t="s">
        <v>55</v>
      </c>
      <c r="E49" s="206">
        <v>11.5</v>
      </c>
      <c r="F49" s="349">
        <v>737764000976</v>
      </c>
    </row>
    <row r="50" spans="2:6" ht="15" customHeight="1">
      <c r="B50" s="223" t="s">
        <v>25</v>
      </c>
      <c r="C50" s="208" t="s">
        <v>439</v>
      </c>
      <c r="D50" s="208" t="s">
        <v>376</v>
      </c>
      <c r="E50" s="206">
        <v>18.5</v>
      </c>
      <c r="F50" s="349">
        <v>737764000990</v>
      </c>
    </row>
    <row r="51" spans="2:6" ht="15" customHeight="1">
      <c r="B51" s="223" t="s">
        <v>31</v>
      </c>
      <c r="C51" s="208" t="s">
        <v>440</v>
      </c>
      <c r="D51" s="208" t="s">
        <v>397</v>
      </c>
      <c r="E51" s="206">
        <v>6.5</v>
      </c>
      <c r="F51" s="349">
        <v>737764001034</v>
      </c>
    </row>
    <row r="52" spans="2:6" ht="15" customHeight="1">
      <c r="B52" s="223" t="s">
        <v>123</v>
      </c>
      <c r="C52" s="208" t="s">
        <v>441</v>
      </c>
      <c r="D52" s="208" t="s">
        <v>385</v>
      </c>
      <c r="E52" s="206">
        <v>12.5</v>
      </c>
      <c r="F52" s="349">
        <v>737764001041</v>
      </c>
    </row>
    <row r="53" spans="2:6" ht="15" customHeight="1">
      <c r="B53" s="223" t="s">
        <v>997</v>
      </c>
      <c r="C53" s="208" t="s">
        <v>443</v>
      </c>
      <c r="D53" s="208" t="s">
        <v>385</v>
      </c>
      <c r="E53" s="206">
        <v>16.5</v>
      </c>
      <c r="F53" s="349">
        <v>737764008590</v>
      </c>
    </row>
    <row r="54" spans="2:6" ht="15" customHeight="1">
      <c r="B54" s="223" t="s">
        <v>1260</v>
      </c>
      <c r="C54" s="208" t="s">
        <v>445</v>
      </c>
      <c r="D54" s="208" t="s">
        <v>80</v>
      </c>
      <c r="E54" s="206">
        <v>5.5</v>
      </c>
      <c r="F54" s="349">
        <v>737764001683</v>
      </c>
    </row>
    <row r="55" spans="2:6" ht="15" customHeight="1">
      <c r="B55" s="223" t="s">
        <v>1238</v>
      </c>
      <c r="C55" s="208" t="s">
        <v>1239</v>
      </c>
      <c r="D55" s="208" t="s">
        <v>80</v>
      </c>
      <c r="E55" s="345">
        <v>8</v>
      </c>
      <c r="F55" s="349">
        <v>737764010173</v>
      </c>
    </row>
    <row r="56" spans="2:6" ht="15" customHeight="1">
      <c r="B56" s="223" t="s">
        <v>446</v>
      </c>
      <c r="C56" s="208" t="s">
        <v>447</v>
      </c>
      <c r="D56" s="208" t="s">
        <v>80</v>
      </c>
      <c r="E56" s="207">
        <v>11</v>
      </c>
      <c r="F56" s="349">
        <v>737764000327</v>
      </c>
    </row>
    <row r="57" spans="2:6" ht="15" customHeight="1">
      <c r="B57" s="223" t="s">
        <v>449</v>
      </c>
      <c r="C57" s="208" t="s">
        <v>447</v>
      </c>
      <c r="D57" s="208" t="s">
        <v>80</v>
      </c>
      <c r="E57" s="207">
        <v>5</v>
      </c>
      <c r="F57" s="349">
        <v>737764010005</v>
      </c>
    </row>
    <row r="58" spans="2:6" ht="15" customHeight="1">
      <c r="B58" s="223" t="s">
        <v>451</v>
      </c>
      <c r="C58" s="208" t="s">
        <v>447</v>
      </c>
      <c r="D58" s="208" t="s">
        <v>80</v>
      </c>
      <c r="E58" s="207">
        <v>3.5</v>
      </c>
      <c r="F58" s="349">
        <v>737764009917</v>
      </c>
    </row>
    <row r="59" spans="2:6" ht="15" customHeight="1">
      <c r="B59" s="344"/>
      <c r="C59" s="344"/>
      <c r="D59" s="344"/>
      <c r="E59" s="344"/>
      <c r="F59" s="350"/>
    </row>
    <row r="60" spans="2:6" ht="15" customHeight="1">
      <c r="B60" s="223" t="s">
        <v>453</v>
      </c>
      <c r="C60" s="208" t="s">
        <v>454</v>
      </c>
      <c r="D60" s="208" t="s">
        <v>455</v>
      </c>
      <c r="E60" s="206">
        <v>16</v>
      </c>
      <c r="F60" s="349">
        <v>737764000129</v>
      </c>
    </row>
    <row r="61" spans="2:6" ht="15" customHeight="1">
      <c r="B61" s="223" t="s">
        <v>456</v>
      </c>
      <c r="C61" s="208" t="s">
        <v>457</v>
      </c>
      <c r="D61" s="208" t="s">
        <v>455</v>
      </c>
      <c r="E61" s="206">
        <v>16</v>
      </c>
      <c r="F61" s="349">
        <v>737764000136</v>
      </c>
    </row>
    <row r="62" spans="2:6" ht="15" customHeight="1">
      <c r="B62" s="223" t="s">
        <v>998</v>
      </c>
      <c r="C62" s="208" t="s">
        <v>458</v>
      </c>
      <c r="D62" s="208" t="s">
        <v>455</v>
      </c>
      <c r="E62" s="206">
        <v>16</v>
      </c>
      <c r="F62" s="349">
        <v>737764000143</v>
      </c>
    </row>
    <row r="63" spans="2:6" ht="15" customHeight="1">
      <c r="B63" s="223" t="s">
        <v>999</v>
      </c>
      <c r="C63" s="208" t="s">
        <v>459</v>
      </c>
      <c r="D63" s="208" t="s">
        <v>455</v>
      </c>
      <c r="E63" s="206">
        <v>16</v>
      </c>
      <c r="F63" s="349">
        <v>737764000150</v>
      </c>
    </row>
    <row r="64" spans="2:6" ht="15" customHeight="1">
      <c r="B64" s="223" t="s">
        <v>1000</v>
      </c>
      <c r="C64" s="208" t="s">
        <v>460</v>
      </c>
      <c r="D64" s="208" t="s">
        <v>455</v>
      </c>
      <c r="E64" s="206">
        <v>16</v>
      </c>
      <c r="F64" s="349">
        <v>737764000167</v>
      </c>
    </row>
    <row r="65" spans="2:6" ht="15" customHeight="1">
      <c r="B65" s="223" t="s">
        <v>461</v>
      </c>
      <c r="C65" s="208" t="s">
        <v>462</v>
      </c>
      <c r="D65" s="208" t="s">
        <v>455</v>
      </c>
      <c r="E65" s="206">
        <v>16</v>
      </c>
      <c r="F65" s="349">
        <v>737764009207</v>
      </c>
    </row>
    <row r="66" spans="2:6" ht="15" customHeight="1">
      <c r="B66" s="344"/>
      <c r="C66" s="344"/>
      <c r="D66" s="344"/>
      <c r="E66" s="344"/>
      <c r="F66" s="350"/>
    </row>
    <row r="67" spans="2:6" ht="15" customHeight="1">
      <c r="B67" s="223" t="s">
        <v>1001</v>
      </c>
      <c r="C67" s="208" t="s">
        <v>491</v>
      </c>
      <c r="D67" s="208" t="s">
        <v>385</v>
      </c>
      <c r="E67" s="206">
        <v>8.5</v>
      </c>
      <c r="F67" s="349">
        <v>737764001362</v>
      </c>
    </row>
    <row r="68" spans="2:6" ht="15" customHeight="1">
      <c r="B68" s="223" t="s">
        <v>1002</v>
      </c>
      <c r="C68" s="208" t="s">
        <v>492</v>
      </c>
      <c r="D68" s="208" t="s">
        <v>385</v>
      </c>
      <c r="E68" s="206">
        <v>8</v>
      </c>
      <c r="F68" s="349">
        <v>737764003113</v>
      </c>
    </row>
    <row r="69" spans="2:6" ht="15" customHeight="1">
      <c r="B69" s="223" t="s">
        <v>1003</v>
      </c>
      <c r="C69" s="208" t="s">
        <v>493</v>
      </c>
      <c r="D69" s="208" t="s">
        <v>385</v>
      </c>
      <c r="E69" s="206">
        <v>8.5</v>
      </c>
      <c r="F69" s="349">
        <v>737764009139</v>
      </c>
    </row>
    <row r="70" spans="2:6" ht="15" customHeight="1">
      <c r="B70" s="223" t="s">
        <v>1004</v>
      </c>
      <c r="C70" s="208" t="s">
        <v>494</v>
      </c>
      <c r="D70" s="208" t="s">
        <v>385</v>
      </c>
      <c r="E70" s="206">
        <v>6.5</v>
      </c>
      <c r="F70" s="349">
        <v>737764000686</v>
      </c>
    </row>
    <row r="71" spans="2:6" ht="15" customHeight="1">
      <c r="B71" s="223" t="s">
        <v>1005</v>
      </c>
      <c r="C71" s="208" t="s">
        <v>495</v>
      </c>
      <c r="D71" s="208" t="s">
        <v>385</v>
      </c>
      <c r="E71" s="206">
        <v>7</v>
      </c>
      <c r="F71" s="349">
        <v>737764000860</v>
      </c>
    </row>
    <row r="72" spans="2:6" ht="15" customHeight="1">
      <c r="B72" s="223" t="s">
        <v>1006</v>
      </c>
      <c r="C72" s="208" t="s">
        <v>496</v>
      </c>
      <c r="D72" s="208" t="s">
        <v>385</v>
      </c>
      <c r="E72" s="206">
        <v>7</v>
      </c>
      <c r="F72" s="349">
        <v>737764000747</v>
      </c>
    </row>
    <row r="73" spans="2:6" ht="15" customHeight="1">
      <c r="B73" s="223" t="s">
        <v>1007</v>
      </c>
      <c r="C73" s="208" t="s">
        <v>497</v>
      </c>
      <c r="D73" s="208" t="s">
        <v>385</v>
      </c>
      <c r="E73" s="206">
        <v>6.5</v>
      </c>
      <c r="F73" s="349">
        <v>737764000693</v>
      </c>
    </row>
    <row r="74" spans="2:6" ht="15" customHeight="1">
      <c r="B74" s="223" t="s">
        <v>1008</v>
      </c>
      <c r="C74" s="208" t="s">
        <v>498</v>
      </c>
      <c r="D74" s="208" t="s">
        <v>385</v>
      </c>
      <c r="E74" s="206">
        <v>7</v>
      </c>
      <c r="F74" s="349">
        <v>737764000884</v>
      </c>
    </row>
    <row r="75" spans="2:6" ht="15" customHeight="1">
      <c r="B75" s="223" t="s">
        <v>1009</v>
      </c>
      <c r="C75" s="208" t="s">
        <v>499</v>
      </c>
      <c r="D75" s="208" t="s">
        <v>385</v>
      </c>
      <c r="E75" s="206">
        <v>7</v>
      </c>
      <c r="F75" s="349">
        <v>737764000761</v>
      </c>
    </row>
    <row r="76" spans="2:6" ht="15" customHeight="1">
      <c r="B76" s="223" t="s">
        <v>1010</v>
      </c>
      <c r="C76" s="208" t="s">
        <v>1011</v>
      </c>
      <c r="D76" s="208" t="s">
        <v>385</v>
      </c>
      <c r="E76" s="206">
        <v>6.5</v>
      </c>
      <c r="F76" s="349">
        <v>737764000723</v>
      </c>
    </row>
    <row r="77" spans="2:6" ht="15" customHeight="1">
      <c r="B77" s="223" t="s">
        <v>1012</v>
      </c>
      <c r="C77" s="208" t="s">
        <v>501</v>
      </c>
      <c r="D77" s="208" t="s">
        <v>385</v>
      </c>
      <c r="E77" s="206">
        <v>7</v>
      </c>
      <c r="F77" s="349">
        <v>737764000907</v>
      </c>
    </row>
    <row r="78" spans="2:6" ht="15" customHeight="1">
      <c r="B78" s="223" t="s">
        <v>1013</v>
      </c>
      <c r="C78" s="208" t="s">
        <v>502</v>
      </c>
      <c r="D78" s="208" t="s">
        <v>385</v>
      </c>
      <c r="E78" s="206">
        <v>7</v>
      </c>
      <c r="F78" s="349">
        <v>737764000785</v>
      </c>
    </row>
    <row r="79" spans="2:6" ht="15" customHeight="1">
      <c r="B79" s="223" t="s">
        <v>1014</v>
      </c>
      <c r="C79" s="208" t="s">
        <v>503</v>
      </c>
      <c r="D79" s="208" t="s">
        <v>385</v>
      </c>
      <c r="E79" s="206">
        <v>11</v>
      </c>
      <c r="F79" s="349">
        <v>737764009801</v>
      </c>
    </row>
    <row r="80" spans="2:6" ht="15" customHeight="1">
      <c r="B80" s="223" t="s">
        <v>1015</v>
      </c>
      <c r="C80" s="208" t="s">
        <v>504</v>
      </c>
      <c r="D80" s="208" t="s">
        <v>385</v>
      </c>
      <c r="E80" s="206">
        <v>10</v>
      </c>
      <c r="F80" s="349">
        <v>737764009818</v>
      </c>
    </row>
    <row r="81" spans="2:6" ht="15" customHeight="1">
      <c r="B81" s="223" t="s">
        <v>1252</v>
      </c>
      <c r="C81" s="208" t="s">
        <v>505</v>
      </c>
      <c r="D81" s="208" t="s">
        <v>385</v>
      </c>
      <c r="E81" s="206">
        <v>8.5</v>
      </c>
      <c r="F81" s="349">
        <v>737764009931</v>
      </c>
    </row>
    <row r="82" spans="2:6" ht="15" customHeight="1">
      <c r="B82" s="223" t="s">
        <v>1016</v>
      </c>
      <c r="C82" s="208" t="s">
        <v>506</v>
      </c>
      <c r="D82" s="208" t="s">
        <v>385</v>
      </c>
      <c r="E82" s="206">
        <v>8.5</v>
      </c>
      <c r="F82" s="349">
        <v>737764008378</v>
      </c>
    </row>
    <row r="83" spans="2:6" ht="15" customHeight="1">
      <c r="B83" s="223" t="s">
        <v>1253</v>
      </c>
      <c r="C83" s="208" t="s">
        <v>1017</v>
      </c>
      <c r="D83" s="208" t="s">
        <v>385</v>
      </c>
      <c r="E83" s="206">
        <v>13</v>
      </c>
      <c r="F83" s="349">
        <v>737764009948</v>
      </c>
    </row>
    <row r="84" spans="2:6" ht="15" customHeight="1">
      <c r="B84" s="223" t="s">
        <v>1018</v>
      </c>
      <c r="C84" s="208" t="s">
        <v>508</v>
      </c>
      <c r="D84" s="208" t="s">
        <v>385</v>
      </c>
      <c r="E84" s="206">
        <v>7</v>
      </c>
      <c r="F84" s="349">
        <v>737764000983</v>
      </c>
    </row>
    <row r="85" spans="2:6" ht="15" customHeight="1">
      <c r="B85" s="223" t="s">
        <v>1019</v>
      </c>
      <c r="C85" s="208" t="s">
        <v>509</v>
      </c>
      <c r="D85" s="208" t="s">
        <v>510</v>
      </c>
      <c r="E85" s="206">
        <v>10</v>
      </c>
      <c r="F85" s="349">
        <v>737764008095</v>
      </c>
    </row>
    <row r="86" spans="2:6" ht="15" customHeight="1">
      <c r="B86" s="223" t="s">
        <v>1254</v>
      </c>
      <c r="C86" s="208" t="s">
        <v>512</v>
      </c>
      <c r="D86" s="208" t="s">
        <v>385</v>
      </c>
      <c r="E86" s="206">
        <v>9</v>
      </c>
      <c r="F86" s="349">
        <v>737764009955</v>
      </c>
    </row>
    <row r="87" spans="2:6" ht="15" customHeight="1">
      <c r="B87" s="223" t="s">
        <v>1255</v>
      </c>
      <c r="C87" s="208" t="s">
        <v>514</v>
      </c>
      <c r="D87" s="208" t="s">
        <v>385</v>
      </c>
      <c r="E87" s="206">
        <v>9</v>
      </c>
      <c r="F87" s="349">
        <v>737764009962</v>
      </c>
    </row>
    <row r="88" spans="2:6" ht="15" customHeight="1">
      <c r="B88" s="223" t="s">
        <v>1256</v>
      </c>
      <c r="C88" s="208" t="s">
        <v>516</v>
      </c>
      <c r="D88" s="208" t="s">
        <v>385</v>
      </c>
      <c r="E88" s="206">
        <v>9</v>
      </c>
      <c r="F88" s="349">
        <v>737764009979</v>
      </c>
    </row>
    <row r="89" spans="2:6" ht="15" customHeight="1">
      <c r="B89" s="223" t="s">
        <v>1257</v>
      </c>
      <c r="C89" s="208" t="s">
        <v>518</v>
      </c>
      <c r="D89" s="208" t="s">
        <v>385</v>
      </c>
      <c r="E89" s="206">
        <v>9</v>
      </c>
      <c r="F89" s="349">
        <v>737764009986</v>
      </c>
    </row>
    <row r="90" spans="2:6" ht="15" customHeight="1">
      <c r="B90" s="223" t="s">
        <v>1258</v>
      </c>
      <c r="C90" s="208" t="s">
        <v>520</v>
      </c>
      <c r="D90" s="208" t="s">
        <v>385</v>
      </c>
      <c r="E90" s="206">
        <v>9</v>
      </c>
      <c r="F90" s="349">
        <v>737764009993</v>
      </c>
    </row>
    <row r="91" spans="2:6" ht="15" customHeight="1">
      <c r="B91" s="223" t="s">
        <v>521</v>
      </c>
      <c r="C91" s="208" t="s">
        <v>522</v>
      </c>
      <c r="D91" s="208" t="s">
        <v>80</v>
      </c>
      <c r="E91" s="207">
        <v>6.5</v>
      </c>
      <c r="F91" s="349">
        <v>737764007210</v>
      </c>
    </row>
    <row r="92" spans="2:6" ht="15" customHeight="1">
      <c r="B92" s="223" t="s">
        <v>523</v>
      </c>
      <c r="C92" s="208" t="s">
        <v>524</v>
      </c>
      <c r="D92" s="208" t="s">
        <v>80</v>
      </c>
      <c r="E92" s="207">
        <v>24.5</v>
      </c>
      <c r="F92" s="349">
        <v>737764007234</v>
      </c>
    </row>
    <row r="93" spans="2:6" ht="15" customHeight="1">
      <c r="B93" s="344"/>
      <c r="C93" s="344"/>
      <c r="D93" s="344"/>
      <c r="E93" s="344"/>
      <c r="F93" s="351"/>
    </row>
    <row r="94" spans="2:6" ht="15" customHeight="1">
      <c r="B94" s="223" t="s">
        <v>464</v>
      </c>
      <c r="C94" s="208" t="s">
        <v>465</v>
      </c>
      <c r="D94" s="208" t="s">
        <v>80</v>
      </c>
      <c r="E94" s="206">
        <v>25</v>
      </c>
      <c r="F94" s="349">
        <v>737764008583</v>
      </c>
    </row>
    <row r="95" spans="2:6" ht="15" customHeight="1">
      <c r="B95" s="223" t="s">
        <v>466</v>
      </c>
      <c r="C95" s="208" t="s">
        <v>467</v>
      </c>
      <c r="D95" s="208" t="s">
        <v>80</v>
      </c>
      <c r="E95" s="206">
        <v>25</v>
      </c>
      <c r="F95" s="349">
        <v>737764008552</v>
      </c>
    </row>
    <row r="96" spans="2:6" ht="15" customHeight="1">
      <c r="B96" s="223" t="s">
        <v>468</v>
      </c>
      <c r="C96" s="208" t="s">
        <v>469</v>
      </c>
      <c r="D96" s="208" t="s">
        <v>80</v>
      </c>
      <c r="E96" s="206">
        <v>25</v>
      </c>
      <c r="F96" s="349">
        <v>737764008569</v>
      </c>
    </row>
    <row r="97" spans="2:6" ht="15" customHeight="1">
      <c r="B97" s="223" t="s">
        <v>470</v>
      </c>
      <c r="C97" s="208" t="s">
        <v>471</v>
      </c>
      <c r="D97" s="208" t="s">
        <v>80</v>
      </c>
      <c r="E97" s="206">
        <v>25</v>
      </c>
      <c r="F97" s="349">
        <v>737764008576</v>
      </c>
    </row>
    <row r="98" spans="2:6" ht="15" customHeight="1">
      <c r="B98" s="223" t="s">
        <v>472</v>
      </c>
      <c r="C98" s="208" t="s">
        <v>473</v>
      </c>
      <c r="D98" s="208" t="s">
        <v>80</v>
      </c>
      <c r="E98" s="206">
        <v>33</v>
      </c>
      <c r="F98" s="349">
        <v>737764009566</v>
      </c>
    </row>
    <row r="99" spans="2:6" ht="15" customHeight="1">
      <c r="B99" s="223" t="s">
        <v>1020</v>
      </c>
      <c r="C99" s="208" t="s">
        <v>475</v>
      </c>
      <c r="D99" s="208" t="s">
        <v>80</v>
      </c>
      <c r="E99" s="206">
        <v>14.5</v>
      </c>
      <c r="F99" s="349">
        <v>737764009634</v>
      </c>
    </row>
    <row r="100" spans="2:6" ht="15" customHeight="1">
      <c r="B100" s="223" t="s">
        <v>1021</v>
      </c>
      <c r="C100" s="208" t="s">
        <v>477</v>
      </c>
      <c r="D100" s="208" t="s">
        <v>80</v>
      </c>
      <c r="E100" s="206">
        <v>14.5</v>
      </c>
      <c r="F100" s="349">
        <v>737764009641</v>
      </c>
    </row>
    <row r="101" spans="2:6" ht="15" customHeight="1">
      <c r="B101" s="223" t="s">
        <v>478</v>
      </c>
      <c r="C101" s="208" t="s">
        <v>479</v>
      </c>
      <c r="D101" s="208" t="s">
        <v>80</v>
      </c>
      <c r="E101" s="206">
        <v>27</v>
      </c>
      <c r="F101" s="349">
        <v>737764008859</v>
      </c>
    </row>
    <row r="102" spans="2:6" ht="15" customHeight="1">
      <c r="B102" s="223" t="s">
        <v>480</v>
      </c>
      <c r="C102" s="208" t="s">
        <v>481</v>
      </c>
      <c r="D102" s="208" t="s">
        <v>80</v>
      </c>
      <c r="E102" s="206">
        <v>33.5</v>
      </c>
      <c r="F102" s="349">
        <v>737764008866</v>
      </c>
    </row>
    <row r="103" spans="2:6" ht="15" customHeight="1">
      <c r="B103" s="344"/>
      <c r="C103" s="344"/>
      <c r="D103" s="344"/>
      <c r="E103" s="344"/>
      <c r="F103" s="351"/>
    </row>
    <row r="104" spans="2:6" ht="15" customHeight="1">
      <c r="B104" s="223" t="s">
        <v>525</v>
      </c>
      <c r="C104" s="208" t="s">
        <v>526</v>
      </c>
      <c r="D104" s="208" t="s">
        <v>55</v>
      </c>
      <c r="E104" s="207">
        <v>12</v>
      </c>
      <c r="F104" s="349">
        <v>737764008149</v>
      </c>
    </row>
    <row r="105" spans="2:6" ht="15" customHeight="1">
      <c r="B105" s="223" t="s">
        <v>95</v>
      </c>
      <c r="C105" s="208" t="s">
        <v>527</v>
      </c>
      <c r="D105" s="208" t="s">
        <v>528</v>
      </c>
      <c r="E105" s="207">
        <v>10.5</v>
      </c>
      <c r="F105" s="349">
        <v>737764008156</v>
      </c>
    </row>
    <row r="106" spans="2:6" ht="15" customHeight="1">
      <c r="B106" s="223" t="s">
        <v>529</v>
      </c>
      <c r="C106" s="208" t="s">
        <v>530</v>
      </c>
      <c r="D106" s="208" t="s">
        <v>528</v>
      </c>
      <c r="E106" s="207">
        <v>12.5</v>
      </c>
      <c r="F106" s="349">
        <v>737764008187</v>
      </c>
    </row>
    <row r="107" spans="2:6" ht="15" customHeight="1">
      <c r="B107" s="223" t="s">
        <v>531</v>
      </c>
      <c r="C107" s="208" t="s">
        <v>532</v>
      </c>
      <c r="D107" s="208" t="s">
        <v>528</v>
      </c>
      <c r="E107" s="207">
        <v>14</v>
      </c>
      <c r="F107" s="349">
        <v>737764008170</v>
      </c>
    </row>
    <row r="108" spans="2:6" ht="15" customHeight="1">
      <c r="B108" s="223" t="s">
        <v>1022</v>
      </c>
      <c r="C108" s="208" t="s">
        <v>534</v>
      </c>
      <c r="D108" s="208" t="s">
        <v>528</v>
      </c>
      <c r="E108" s="207">
        <v>14</v>
      </c>
      <c r="F108" s="349">
        <v>737764008194</v>
      </c>
    </row>
    <row r="109" spans="2:6" ht="15" customHeight="1">
      <c r="B109" s="223" t="s">
        <v>535</v>
      </c>
      <c r="C109" s="208" t="s">
        <v>536</v>
      </c>
      <c r="D109" s="208" t="s">
        <v>528</v>
      </c>
      <c r="E109" s="207">
        <v>12</v>
      </c>
      <c r="F109" s="349">
        <v>737764008163</v>
      </c>
    </row>
    <row r="110" spans="2:6" ht="15" customHeight="1">
      <c r="B110" s="223" t="s">
        <v>97</v>
      </c>
      <c r="C110" s="208" t="s">
        <v>537</v>
      </c>
      <c r="D110" s="208" t="s">
        <v>397</v>
      </c>
      <c r="E110" s="207">
        <v>7.5</v>
      </c>
      <c r="F110" s="349">
        <v>737764008224</v>
      </c>
    </row>
    <row r="111" spans="2:6" ht="15" customHeight="1">
      <c r="B111" s="223" t="s">
        <v>96</v>
      </c>
      <c r="C111" s="208" t="s">
        <v>1023</v>
      </c>
      <c r="D111" s="208" t="s">
        <v>433</v>
      </c>
      <c r="E111" s="207">
        <v>15</v>
      </c>
      <c r="F111" s="349">
        <v>737764008217</v>
      </c>
    </row>
    <row r="112" spans="2:6" ht="15" customHeight="1">
      <c r="B112" s="223" t="s">
        <v>539</v>
      </c>
      <c r="C112" s="208" t="s">
        <v>540</v>
      </c>
      <c r="D112" s="208" t="s">
        <v>80</v>
      </c>
      <c r="E112" s="207">
        <v>25</v>
      </c>
      <c r="F112" s="349">
        <v>737764008200</v>
      </c>
    </row>
    <row r="113" spans="2:6" ht="15" customHeight="1">
      <c r="B113" s="344"/>
      <c r="C113" s="344"/>
      <c r="D113" s="344"/>
      <c r="E113" s="344"/>
      <c r="F113" s="351"/>
    </row>
    <row r="114" spans="2:6" ht="15" customHeight="1">
      <c r="B114" s="223" t="s">
        <v>341</v>
      </c>
      <c r="C114" s="208" t="s">
        <v>542</v>
      </c>
      <c r="D114" s="208" t="s">
        <v>55</v>
      </c>
      <c r="E114" s="206">
        <v>12.5</v>
      </c>
      <c r="F114" s="349">
        <v>737764001881</v>
      </c>
    </row>
    <row r="115" spans="2:6" ht="15" customHeight="1">
      <c r="B115" s="223" t="s">
        <v>342</v>
      </c>
      <c r="C115" s="208" t="s">
        <v>543</v>
      </c>
      <c r="D115" s="208" t="s">
        <v>55</v>
      </c>
      <c r="E115" s="206">
        <v>12</v>
      </c>
      <c r="F115" s="349">
        <v>737764001928</v>
      </c>
    </row>
    <row r="116" spans="2:6" ht="15" customHeight="1">
      <c r="B116" s="223" t="s">
        <v>345</v>
      </c>
      <c r="C116" s="208" t="s">
        <v>544</v>
      </c>
      <c r="D116" s="208" t="s">
        <v>55</v>
      </c>
      <c r="E116" s="206">
        <v>12.5</v>
      </c>
      <c r="F116" s="349">
        <v>737764001898</v>
      </c>
    </row>
    <row r="117" spans="2:6" ht="15" customHeight="1">
      <c r="B117" s="223" t="s">
        <v>344</v>
      </c>
      <c r="C117" s="208" t="s">
        <v>545</v>
      </c>
      <c r="D117" s="208" t="s">
        <v>407</v>
      </c>
      <c r="E117" s="206">
        <v>12</v>
      </c>
      <c r="F117" s="349">
        <v>737764001874</v>
      </c>
    </row>
    <row r="118" spans="2:6" ht="15" customHeight="1">
      <c r="B118" s="223" t="s">
        <v>343</v>
      </c>
      <c r="C118" s="208" t="s">
        <v>546</v>
      </c>
      <c r="D118" s="208" t="s">
        <v>55</v>
      </c>
      <c r="E118" s="206">
        <v>12.5</v>
      </c>
      <c r="F118" s="349">
        <v>737764001911</v>
      </c>
    </row>
    <row r="119" spans="2:6" ht="15" customHeight="1">
      <c r="B119" s="223" t="s">
        <v>547</v>
      </c>
      <c r="C119" s="208" t="s">
        <v>548</v>
      </c>
      <c r="D119" s="208" t="s">
        <v>80</v>
      </c>
      <c r="E119" s="207">
        <v>8</v>
      </c>
      <c r="F119" s="349">
        <v>737764004783</v>
      </c>
    </row>
    <row r="120" spans="2:6" ht="15" customHeight="1">
      <c r="B120" s="223" t="s">
        <v>549</v>
      </c>
      <c r="C120" s="208" t="s">
        <v>550</v>
      </c>
      <c r="D120" s="208" t="s">
        <v>80</v>
      </c>
      <c r="E120" s="206">
        <v>40</v>
      </c>
      <c r="F120" s="349">
        <v>737764007012</v>
      </c>
    </row>
    <row r="121" spans="2:6" ht="15" customHeight="1">
      <c r="B121" s="344"/>
      <c r="C121" s="344"/>
      <c r="D121" s="344"/>
      <c r="E121" s="344"/>
      <c r="F121" s="351"/>
    </row>
    <row r="122" spans="2:6" ht="15" customHeight="1">
      <c r="B122" s="223" t="s">
        <v>334</v>
      </c>
      <c r="C122" s="208" t="s">
        <v>483</v>
      </c>
      <c r="D122" s="208" t="s">
        <v>484</v>
      </c>
      <c r="E122" s="207">
        <v>14</v>
      </c>
      <c r="F122" s="349">
        <v>737764001553</v>
      </c>
    </row>
    <row r="123" spans="2:6" ht="15" customHeight="1">
      <c r="B123" s="223" t="s">
        <v>339</v>
      </c>
      <c r="C123" s="208" t="s">
        <v>486</v>
      </c>
      <c r="D123" s="208" t="s">
        <v>484</v>
      </c>
      <c r="E123" s="207">
        <v>14</v>
      </c>
      <c r="F123" s="349">
        <v>737764001560</v>
      </c>
    </row>
    <row r="124" spans="2:6" ht="15" customHeight="1">
      <c r="B124" s="223" t="s">
        <v>337</v>
      </c>
      <c r="C124" s="208" t="s">
        <v>487</v>
      </c>
      <c r="D124" s="208" t="s">
        <v>484</v>
      </c>
      <c r="E124" s="207">
        <v>14</v>
      </c>
      <c r="F124" s="349">
        <v>737764001577</v>
      </c>
    </row>
    <row r="125" spans="2:6" ht="15" customHeight="1">
      <c r="B125" s="223" t="s">
        <v>335</v>
      </c>
      <c r="C125" s="208" t="s">
        <v>489</v>
      </c>
      <c r="D125" s="208" t="s">
        <v>484</v>
      </c>
      <c r="E125" s="207">
        <v>14</v>
      </c>
      <c r="F125" s="349">
        <v>737764001591</v>
      </c>
    </row>
    <row r="126" spans="2:6" ht="15" customHeight="1">
      <c r="B126" s="223" t="s">
        <v>338</v>
      </c>
      <c r="C126" s="208" t="s">
        <v>485</v>
      </c>
      <c r="D126" s="208" t="s">
        <v>484</v>
      </c>
      <c r="E126" s="207">
        <v>14</v>
      </c>
      <c r="F126" s="349">
        <v>737764009023</v>
      </c>
    </row>
    <row r="127" spans="2:6" ht="15" customHeight="1">
      <c r="B127" s="223" t="s">
        <v>336</v>
      </c>
      <c r="C127" s="208" t="s">
        <v>488</v>
      </c>
      <c r="D127" s="208" t="s">
        <v>484</v>
      </c>
      <c r="E127" s="207">
        <v>14</v>
      </c>
      <c r="F127" s="349">
        <v>737764001584</v>
      </c>
    </row>
    <row r="128" spans="2:6" ht="15" customHeight="1">
      <c r="B128" s="344"/>
      <c r="C128" s="344"/>
      <c r="D128" s="344"/>
      <c r="E128" s="344"/>
      <c r="F128" s="351"/>
    </row>
    <row r="129" spans="2:6" ht="15" customHeight="1">
      <c r="B129" s="223" t="s">
        <v>1024</v>
      </c>
      <c r="C129" s="208" t="s">
        <v>553</v>
      </c>
      <c r="D129" s="208" t="s">
        <v>80</v>
      </c>
      <c r="E129" s="207">
        <v>13</v>
      </c>
      <c r="F129" s="349">
        <v>737764009675</v>
      </c>
    </row>
    <row r="130" spans="2:6" ht="15" customHeight="1">
      <c r="B130" s="223" t="s">
        <v>1025</v>
      </c>
      <c r="C130" s="208" t="s">
        <v>555</v>
      </c>
      <c r="D130" s="208" t="s">
        <v>80</v>
      </c>
      <c r="E130" s="207">
        <v>7.5</v>
      </c>
      <c r="F130" s="349">
        <v>737764009900</v>
      </c>
    </row>
    <row r="131" spans="2:6" ht="15" customHeight="1">
      <c r="B131" s="223" t="s">
        <v>451</v>
      </c>
      <c r="C131" s="208" t="s">
        <v>452</v>
      </c>
      <c r="D131" s="208" t="s">
        <v>80</v>
      </c>
      <c r="E131" s="207">
        <v>3.5</v>
      </c>
      <c r="F131" s="349">
        <v>737764009917</v>
      </c>
    </row>
    <row r="132" spans="2:6" ht="15" customHeight="1">
      <c r="B132" s="223" t="s">
        <v>66</v>
      </c>
      <c r="C132" s="208" t="s">
        <v>556</v>
      </c>
      <c r="D132" s="208" t="s">
        <v>399</v>
      </c>
      <c r="E132" s="206">
        <v>14.5</v>
      </c>
      <c r="F132" s="349">
        <v>737764009672</v>
      </c>
    </row>
    <row r="133" spans="2:6" ht="15" customHeight="1">
      <c r="B133" s="223" t="s">
        <v>115</v>
      </c>
      <c r="C133" s="208" t="s">
        <v>558</v>
      </c>
      <c r="D133" s="208" t="s">
        <v>399</v>
      </c>
      <c r="E133" s="206">
        <v>16.5</v>
      </c>
      <c r="F133" s="349">
        <v>737764008040</v>
      </c>
    </row>
    <row r="134" spans="2:6" ht="15" customHeight="1">
      <c r="B134" s="223" t="s">
        <v>1026</v>
      </c>
      <c r="C134" s="208" t="s">
        <v>559</v>
      </c>
      <c r="D134" s="208" t="s">
        <v>399</v>
      </c>
      <c r="E134" s="207">
        <v>16.5</v>
      </c>
      <c r="F134" s="349">
        <v>737764008019</v>
      </c>
    </row>
    <row r="135" spans="2:6" ht="15" customHeight="1">
      <c r="B135" s="223" t="s">
        <v>68</v>
      </c>
      <c r="C135" s="208" t="s">
        <v>560</v>
      </c>
      <c r="D135" s="208" t="s">
        <v>399</v>
      </c>
      <c r="E135" s="207">
        <v>17</v>
      </c>
      <c r="F135" s="349">
        <v>737764008002</v>
      </c>
    </row>
    <row r="136" spans="2:6" ht="15" customHeight="1">
      <c r="B136" s="223" t="s">
        <v>132</v>
      </c>
      <c r="C136" s="208" t="s">
        <v>561</v>
      </c>
      <c r="D136" s="208" t="s">
        <v>399</v>
      </c>
      <c r="E136" s="206">
        <v>22</v>
      </c>
      <c r="F136" s="349">
        <v>737764009672</v>
      </c>
    </row>
    <row r="137" spans="2:6" ht="15" customHeight="1">
      <c r="B137" s="223" t="s">
        <v>1027</v>
      </c>
      <c r="C137" s="208" t="s">
        <v>563</v>
      </c>
      <c r="D137" s="208" t="s">
        <v>564</v>
      </c>
      <c r="E137" s="206">
        <v>12</v>
      </c>
      <c r="F137" s="349">
        <v>737764008026</v>
      </c>
    </row>
    <row r="138" spans="2:6" ht="15" customHeight="1">
      <c r="B138" s="223" t="s">
        <v>116</v>
      </c>
      <c r="C138" s="208" t="s">
        <v>1028</v>
      </c>
      <c r="D138" s="208" t="s">
        <v>528</v>
      </c>
      <c r="E138" s="206">
        <v>8.5</v>
      </c>
      <c r="F138" s="349">
        <v>737764005223</v>
      </c>
    </row>
    <row r="139" spans="2:6" ht="15" customHeight="1">
      <c r="B139" s="223" t="s">
        <v>1029</v>
      </c>
      <c r="C139" s="208" t="s">
        <v>583</v>
      </c>
      <c r="D139" s="208" t="s">
        <v>564</v>
      </c>
      <c r="E139" s="207">
        <v>13.5</v>
      </c>
      <c r="F139" s="349">
        <v>737764004578</v>
      </c>
    </row>
    <row r="140" spans="2:6" ht="15" customHeight="1">
      <c r="B140" s="223" t="s">
        <v>1030</v>
      </c>
      <c r="C140" s="208" t="s">
        <v>585</v>
      </c>
      <c r="D140" s="208" t="s">
        <v>564</v>
      </c>
      <c r="E140" s="207">
        <v>13.5</v>
      </c>
      <c r="F140" s="349">
        <v>737764004585</v>
      </c>
    </row>
    <row r="141" spans="2:6" ht="15" customHeight="1">
      <c r="B141" s="223" t="s">
        <v>1031</v>
      </c>
      <c r="C141" s="208" t="s">
        <v>587</v>
      </c>
      <c r="D141" s="208" t="s">
        <v>564</v>
      </c>
      <c r="E141" s="207">
        <v>13.5</v>
      </c>
      <c r="F141" s="349">
        <v>737764004592</v>
      </c>
    </row>
    <row r="142" spans="2:6" ht="15" customHeight="1">
      <c r="B142" s="223" t="s">
        <v>1032</v>
      </c>
      <c r="C142" s="208" t="s">
        <v>589</v>
      </c>
      <c r="D142" s="208" t="s">
        <v>564</v>
      </c>
      <c r="E142" s="207">
        <v>13.5</v>
      </c>
      <c r="F142" s="349">
        <v>737764004530</v>
      </c>
    </row>
    <row r="143" spans="2:6" ht="15" customHeight="1">
      <c r="B143" s="344"/>
      <c r="C143" s="344"/>
      <c r="D143" s="344"/>
      <c r="E143" s="344"/>
      <c r="F143" s="351"/>
    </row>
    <row r="144" spans="2:6" ht="15" customHeight="1">
      <c r="B144" s="223" t="s">
        <v>1219</v>
      </c>
      <c r="C144" s="208" t="s">
        <v>1222</v>
      </c>
      <c r="D144" s="208" t="s">
        <v>399</v>
      </c>
      <c r="E144" s="345">
        <v>13.5</v>
      </c>
      <c r="F144" s="349">
        <v>737764010067</v>
      </c>
    </row>
    <row r="145" spans="2:6" ht="15" customHeight="1">
      <c r="B145" s="223" t="s">
        <v>1220</v>
      </c>
      <c r="C145" s="208" t="s">
        <v>1223</v>
      </c>
      <c r="D145" s="208" t="s">
        <v>557</v>
      </c>
      <c r="E145" s="345">
        <v>17.5</v>
      </c>
      <c r="F145" s="349">
        <v>737764010081</v>
      </c>
    </row>
    <row r="146" spans="2:6" ht="15" customHeight="1">
      <c r="B146" s="223" t="s">
        <v>355</v>
      </c>
      <c r="C146" s="208" t="s">
        <v>567</v>
      </c>
      <c r="D146" s="208" t="s">
        <v>399</v>
      </c>
      <c r="E146" s="345">
        <v>17.5</v>
      </c>
      <c r="F146" s="349">
        <v>737764009696</v>
      </c>
    </row>
    <row r="147" spans="2:6" ht="15" customHeight="1">
      <c r="B147" s="223" t="s">
        <v>1221</v>
      </c>
      <c r="C147" s="208" t="s">
        <v>1224</v>
      </c>
      <c r="D147" s="208" t="s">
        <v>399</v>
      </c>
      <c r="E147" s="345">
        <v>18</v>
      </c>
      <c r="F147" s="349">
        <v>737764010074</v>
      </c>
    </row>
    <row r="148" spans="2:6" ht="15" customHeight="1">
      <c r="B148" s="344"/>
      <c r="C148" s="344"/>
      <c r="D148" s="344"/>
      <c r="E148" s="344"/>
      <c r="F148" s="351"/>
    </row>
    <row r="149" spans="2:6" ht="15" customHeight="1">
      <c r="B149" s="223" t="s">
        <v>99</v>
      </c>
      <c r="C149" s="208" t="s">
        <v>570</v>
      </c>
      <c r="D149" s="208" t="s">
        <v>385</v>
      </c>
      <c r="E149" s="206">
        <v>17.5</v>
      </c>
      <c r="F149" s="349">
        <v>737764000174</v>
      </c>
    </row>
    <row r="150" spans="2:6" ht="15" customHeight="1">
      <c r="B150" s="223" t="s">
        <v>1033</v>
      </c>
      <c r="C150" s="208" t="s">
        <v>572</v>
      </c>
      <c r="D150" s="208" t="s">
        <v>385</v>
      </c>
      <c r="E150" s="206">
        <v>17.5</v>
      </c>
      <c r="F150" s="349">
        <v>737764000181</v>
      </c>
    </row>
    <row r="151" spans="2:6" ht="15" customHeight="1">
      <c r="B151" s="223" t="s">
        <v>114</v>
      </c>
      <c r="C151" s="208" t="s">
        <v>574</v>
      </c>
      <c r="D151" s="208" t="s">
        <v>385</v>
      </c>
      <c r="E151" s="206">
        <v>17.5</v>
      </c>
      <c r="F151" s="349">
        <v>737764000198</v>
      </c>
    </row>
    <row r="152" spans="2:6" ht="15" customHeight="1">
      <c r="B152" s="223" t="s">
        <v>1034</v>
      </c>
      <c r="C152" s="208" t="s">
        <v>576</v>
      </c>
      <c r="D152" s="208" t="s">
        <v>385</v>
      </c>
      <c r="E152" s="206">
        <v>18</v>
      </c>
      <c r="F152" s="349">
        <v>737764000204</v>
      </c>
    </row>
    <row r="153" spans="2:6" ht="15" customHeight="1">
      <c r="B153" s="223" t="s">
        <v>1035</v>
      </c>
      <c r="C153" s="208" t="s">
        <v>578</v>
      </c>
      <c r="D153" s="208" t="s">
        <v>385</v>
      </c>
      <c r="E153" s="206">
        <v>18</v>
      </c>
      <c r="F153" s="349">
        <v>737764000211</v>
      </c>
    </row>
    <row r="154" spans="2:6" ht="15" customHeight="1">
      <c r="B154" s="223" t="s">
        <v>1036</v>
      </c>
      <c r="C154" s="208" t="s">
        <v>580</v>
      </c>
      <c r="D154" s="208" t="s">
        <v>385</v>
      </c>
      <c r="E154" s="206">
        <v>18</v>
      </c>
      <c r="F154" s="349">
        <v>737764000228</v>
      </c>
    </row>
    <row r="155" spans="2:6" ht="15" customHeight="1">
      <c r="B155" s="344"/>
      <c r="C155" s="344"/>
      <c r="D155" s="344"/>
      <c r="E155" s="344"/>
      <c r="F155" s="351"/>
    </row>
    <row r="156" spans="2:6" ht="15" customHeight="1">
      <c r="B156" s="223" t="s">
        <v>351</v>
      </c>
      <c r="C156" s="208" t="s">
        <v>591</v>
      </c>
      <c r="D156" s="208" t="s">
        <v>484</v>
      </c>
      <c r="E156" s="206">
        <v>10</v>
      </c>
      <c r="F156" s="349">
        <v>737764000297</v>
      </c>
    </row>
    <row r="157" spans="2:6" ht="15" customHeight="1">
      <c r="B157" s="223" t="s">
        <v>352</v>
      </c>
      <c r="C157" s="208" t="s">
        <v>592</v>
      </c>
      <c r="D157" s="208" t="s">
        <v>484</v>
      </c>
      <c r="E157" s="206">
        <v>10</v>
      </c>
      <c r="F157" s="349">
        <v>737764000310</v>
      </c>
    </row>
    <row r="158" spans="2:6" ht="15" customHeight="1">
      <c r="B158" s="223" t="s">
        <v>353</v>
      </c>
      <c r="C158" s="208" t="s">
        <v>593</v>
      </c>
      <c r="D158" s="208" t="s">
        <v>484</v>
      </c>
      <c r="E158" s="206">
        <v>10</v>
      </c>
      <c r="F158" s="349">
        <v>737764000303</v>
      </c>
    </row>
    <row r="159" spans="2:6" ht="15" customHeight="1">
      <c r="B159" s="223" t="s">
        <v>354</v>
      </c>
      <c r="C159" s="208" t="s">
        <v>594</v>
      </c>
      <c r="D159" s="208" t="s">
        <v>484</v>
      </c>
      <c r="E159" s="206">
        <v>10</v>
      </c>
      <c r="F159" s="349">
        <v>737764008927</v>
      </c>
    </row>
    <row r="160" spans="2:6" ht="15" customHeight="1">
      <c r="B160" s="344"/>
      <c r="C160" s="344"/>
      <c r="D160" s="344"/>
      <c r="E160" s="344"/>
      <c r="F160" s="351"/>
    </row>
    <row r="161" spans="2:6" ht="15" customHeight="1">
      <c r="B161" s="223" t="s">
        <v>74</v>
      </c>
      <c r="C161" s="208" t="s">
        <v>596</v>
      </c>
      <c r="D161" s="208" t="s">
        <v>55</v>
      </c>
      <c r="E161" s="206">
        <v>8</v>
      </c>
      <c r="F161" s="349">
        <v>737764000365</v>
      </c>
    </row>
    <row r="162" spans="2:6" ht="15" customHeight="1">
      <c r="B162" s="223" t="s">
        <v>75</v>
      </c>
      <c r="C162" s="208" t="s">
        <v>597</v>
      </c>
      <c r="D162" s="208" t="s">
        <v>55</v>
      </c>
      <c r="E162" s="206">
        <v>8</v>
      </c>
      <c r="F162" s="349">
        <v>737764000341</v>
      </c>
    </row>
    <row r="163" spans="2:6" ht="15" customHeight="1">
      <c r="B163" s="223" t="s">
        <v>76</v>
      </c>
      <c r="C163" s="208" t="s">
        <v>598</v>
      </c>
      <c r="D163" s="208" t="s">
        <v>55</v>
      </c>
      <c r="E163" s="206">
        <v>8</v>
      </c>
      <c r="F163" s="349">
        <v>737764000372</v>
      </c>
    </row>
    <row r="164" spans="2:6" ht="15" customHeight="1">
      <c r="B164" s="223" t="s">
        <v>599</v>
      </c>
      <c r="C164" s="208" t="s">
        <v>600</v>
      </c>
      <c r="D164" s="208" t="s">
        <v>80</v>
      </c>
      <c r="E164" s="207">
        <v>5.5</v>
      </c>
      <c r="F164" s="349">
        <v>737764009924</v>
      </c>
    </row>
    <row r="165" spans="2:6" ht="15" customHeight="1">
      <c r="B165" s="346" t="s">
        <v>1247</v>
      </c>
      <c r="C165" s="347" t="s">
        <v>1248</v>
      </c>
      <c r="D165" s="347" t="s">
        <v>1244</v>
      </c>
      <c r="E165" s="206">
        <v>5.5</v>
      </c>
      <c r="F165" s="349">
        <v>737764010180</v>
      </c>
    </row>
    <row r="166" spans="2:6" ht="15" customHeight="1">
      <c r="B166" s="348"/>
      <c r="C166" s="348"/>
      <c r="D166" s="348"/>
      <c r="E166" s="348"/>
      <c r="F166" s="351"/>
    </row>
    <row r="167" spans="2:6" ht="15" customHeight="1">
      <c r="B167" s="355" t="s">
        <v>129</v>
      </c>
      <c r="C167" s="356" t="s">
        <v>595</v>
      </c>
      <c r="D167" s="356" t="s">
        <v>484</v>
      </c>
      <c r="E167" s="357">
        <v>10.8</v>
      </c>
      <c r="F167" s="358">
        <v>737764009184</v>
      </c>
    </row>
    <row r="168" spans="2:6" ht="15" customHeight="1">
      <c r="B168" s="346" t="s">
        <v>1269</v>
      </c>
      <c r="C168" s="347" t="s">
        <v>1270</v>
      </c>
      <c r="D168" s="347" t="s">
        <v>55</v>
      </c>
      <c r="E168" s="206">
        <v>12.2</v>
      </c>
      <c r="F168" s="349">
        <v>737764009221</v>
      </c>
    </row>
    <row r="169" spans="2:6" ht="15" customHeight="1">
      <c r="B169" s="346" t="s">
        <v>1271</v>
      </c>
      <c r="C169" s="347" t="s">
        <v>1272</v>
      </c>
      <c r="D169" s="347" t="s">
        <v>385</v>
      </c>
      <c r="E169" s="206">
        <v>8</v>
      </c>
      <c r="F169" s="349">
        <v>737764009238</v>
      </c>
    </row>
    <row r="170" spans="2:6" ht="15" customHeight="1">
      <c r="B170" s="359" t="s">
        <v>1231</v>
      </c>
      <c r="C170" s="360" t="s">
        <v>1240</v>
      </c>
      <c r="D170" s="360" t="s">
        <v>1241</v>
      </c>
      <c r="E170" s="361">
        <v>7.5</v>
      </c>
      <c r="F170" s="362">
        <v>737764010104</v>
      </c>
    </row>
    <row r="171" spans="2:6" ht="15" customHeight="1">
      <c r="B171" s="346" t="s">
        <v>1242</v>
      </c>
      <c r="C171" s="347" t="s">
        <v>1243</v>
      </c>
      <c r="D171" s="347" t="s">
        <v>1244</v>
      </c>
      <c r="E171" s="206">
        <v>5</v>
      </c>
      <c r="F171" s="349">
        <v>737764010197</v>
      </c>
    </row>
    <row r="172" spans="2:6" ht="15" customHeight="1">
      <c r="B172" s="346" t="s">
        <v>1245</v>
      </c>
      <c r="C172" s="347" t="s">
        <v>1246</v>
      </c>
      <c r="D172" s="347" t="s">
        <v>80</v>
      </c>
      <c r="E172" s="206">
        <v>2.5</v>
      </c>
      <c r="F172" s="349">
        <v>73776401020</v>
      </c>
    </row>
    <row r="173" spans="2:6" ht="15" customHeight="1">
      <c r="B173" s="344"/>
      <c r="C173" s="344"/>
      <c r="D173" s="344"/>
      <c r="E173" s="344"/>
      <c r="F173" s="351"/>
    </row>
    <row r="174" spans="2:6" ht="15" customHeight="1">
      <c r="B174" s="223" t="s">
        <v>1043</v>
      </c>
      <c r="C174" s="208" t="s">
        <v>617</v>
      </c>
      <c r="D174" s="208" t="s">
        <v>80</v>
      </c>
      <c r="E174" s="207">
        <v>8.5</v>
      </c>
      <c r="F174" s="349">
        <v>737764009290</v>
      </c>
    </row>
    <row r="175" spans="2:6" ht="15" customHeight="1">
      <c r="B175" s="223" t="s">
        <v>1044</v>
      </c>
      <c r="C175" s="208" t="s">
        <v>619</v>
      </c>
      <c r="D175" s="208" t="s">
        <v>80</v>
      </c>
      <c r="E175" s="207">
        <v>8.5</v>
      </c>
      <c r="F175" s="349">
        <v>737764009313</v>
      </c>
    </row>
    <row r="176" spans="2:6" ht="15" customHeight="1">
      <c r="B176" s="223" t="s">
        <v>1045</v>
      </c>
      <c r="C176" s="208" t="s">
        <v>621</v>
      </c>
      <c r="D176" s="208" t="s">
        <v>80</v>
      </c>
      <c r="E176" s="207">
        <v>8</v>
      </c>
      <c r="F176" s="349">
        <v>737764009306</v>
      </c>
    </row>
    <row r="177" spans="2:6" ht="15" customHeight="1">
      <c r="B177" s="344"/>
      <c r="C177" s="344"/>
      <c r="D177" s="344"/>
      <c r="E177" s="344"/>
      <c r="F177" s="351"/>
    </row>
    <row r="178" spans="2:6" ht="15" customHeight="1">
      <c r="B178" s="223" t="s">
        <v>1040</v>
      </c>
      <c r="C178" s="208" t="s">
        <v>610</v>
      </c>
      <c r="D178" s="208" t="s">
        <v>80</v>
      </c>
      <c r="E178" s="207">
        <v>19.5</v>
      </c>
      <c r="F178" s="349">
        <v>737764009061</v>
      </c>
    </row>
    <row r="179" spans="2:6" ht="15" customHeight="1">
      <c r="B179" s="223" t="s">
        <v>1041</v>
      </c>
      <c r="C179" s="208" t="s">
        <v>612</v>
      </c>
      <c r="D179" s="208" t="s">
        <v>80</v>
      </c>
      <c r="E179" s="207">
        <v>19</v>
      </c>
      <c r="F179" s="349">
        <v>737764009085</v>
      </c>
    </row>
    <row r="180" spans="2:6" ht="15" customHeight="1">
      <c r="B180" s="223" t="s">
        <v>1042</v>
      </c>
      <c r="C180" s="208" t="s">
        <v>614</v>
      </c>
      <c r="D180" s="208" t="s">
        <v>80</v>
      </c>
      <c r="E180" s="207">
        <v>18</v>
      </c>
      <c r="F180" s="349">
        <v>737764009078</v>
      </c>
    </row>
    <row r="181" spans="2:6" ht="15" customHeight="1">
      <c r="B181" s="344"/>
      <c r="C181" s="344"/>
      <c r="D181" s="344"/>
      <c r="E181" s="344"/>
      <c r="F181" s="351"/>
    </row>
    <row r="182" spans="2:6" ht="15" customHeight="1">
      <c r="B182" s="223" t="s">
        <v>1037</v>
      </c>
      <c r="C182" s="208" t="s">
        <v>603</v>
      </c>
      <c r="D182" s="208" t="s">
        <v>80</v>
      </c>
      <c r="E182" s="207">
        <v>19.5</v>
      </c>
      <c r="F182" s="349">
        <v>737764008989</v>
      </c>
    </row>
    <row r="183" spans="2:6" ht="15" customHeight="1">
      <c r="B183" s="223" t="s">
        <v>1038</v>
      </c>
      <c r="C183" s="208" t="s">
        <v>605</v>
      </c>
      <c r="D183" s="208" t="s">
        <v>80</v>
      </c>
      <c r="E183" s="207">
        <v>21.5</v>
      </c>
      <c r="F183" s="349">
        <v>737764009009</v>
      </c>
    </row>
    <row r="184" spans="2:6" ht="15" customHeight="1">
      <c r="B184" s="223" t="s">
        <v>1039</v>
      </c>
      <c r="C184" s="208" t="s">
        <v>607</v>
      </c>
      <c r="D184" s="208" t="s">
        <v>80</v>
      </c>
      <c r="E184" s="207">
        <v>18</v>
      </c>
      <c r="F184" s="349">
        <v>737764008996</v>
      </c>
    </row>
    <row r="185" spans="2:6" ht="15" customHeight="1">
      <c r="B185" s="344"/>
      <c r="C185" s="344"/>
      <c r="D185" s="344"/>
      <c r="E185" s="344"/>
      <c r="F185" s="351"/>
    </row>
    <row r="186" spans="2:6" ht="15" customHeight="1">
      <c r="B186" s="223" t="s">
        <v>1046</v>
      </c>
      <c r="C186" s="208" t="s">
        <v>623</v>
      </c>
      <c r="D186" s="208" t="s">
        <v>80</v>
      </c>
      <c r="E186" s="206">
        <v>17</v>
      </c>
      <c r="F186" s="349">
        <v>737764001263</v>
      </c>
    </row>
    <row r="187" spans="2:6" ht="15" customHeight="1">
      <c r="B187" s="223" t="s">
        <v>1047</v>
      </c>
      <c r="C187" s="208" t="s">
        <v>625</v>
      </c>
      <c r="D187" s="208" t="s">
        <v>80</v>
      </c>
      <c r="E187" s="206">
        <v>17</v>
      </c>
      <c r="F187" s="349">
        <v>737764001270</v>
      </c>
    </row>
    <row r="188" spans="2:6" ht="15" customHeight="1">
      <c r="B188" s="223" t="s">
        <v>358</v>
      </c>
      <c r="C188" s="208" t="s">
        <v>626</v>
      </c>
      <c r="D188" s="208" t="s">
        <v>80</v>
      </c>
      <c r="E188" s="206">
        <v>17</v>
      </c>
      <c r="F188" s="349">
        <v>737764001287</v>
      </c>
    </row>
    <row r="189" spans="2:6" ht="15" customHeight="1">
      <c r="B189" s="223" t="s">
        <v>359</v>
      </c>
      <c r="C189" s="208" t="s">
        <v>627</v>
      </c>
      <c r="D189" s="208" t="s">
        <v>80</v>
      </c>
      <c r="E189" s="206">
        <v>17</v>
      </c>
      <c r="F189" s="349">
        <v>737764001294</v>
      </c>
    </row>
    <row r="190" spans="2:6" ht="15" customHeight="1">
      <c r="B190" s="223" t="s">
        <v>360</v>
      </c>
      <c r="C190" s="208" t="s">
        <v>628</v>
      </c>
      <c r="D190" s="208" t="s">
        <v>80</v>
      </c>
      <c r="E190" s="206">
        <v>17</v>
      </c>
      <c r="F190" s="349">
        <v>737764001317</v>
      </c>
    </row>
    <row r="191" spans="2:6" ht="15" customHeight="1">
      <c r="B191" s="223" t="s">
        <v>1048</v>
      </c>
      <c r="C191" s="208" t="s">
        <v>629</v>
      </c>
      <c r="D191" s="208" t="s">
        <v>80</v>
      </c>
      <c r="E191" s="206">
        <v>17</v>
      </c>
      <c r="F191" s="349">
        <v>737764001348</v>
      </c>
    </row>
    <row r="192" spans="2:6" ht="15" customHeight="1">
      <c r="B192" s="223" t="s">
        <v>362</v>
      </c>
      <c r="C192" s="208" t="s">
        <v>630</v>
      </c>
      <c r="D192" s="208" t="s">
        <v>80</v>
      </c>
      <c r="E192" s="206">
        <v>17</v>
      </c>
      <c r="F192" s="349">
        <v>737764008972</v>
      </c>
    </row>
    <row r="193" spans="2:6" ht="15" customHeight="1">
      <c r="B193" s="223" t="s">
        <v>363</v>
      </c>
      <c r="C193" s="208" t="s">
        <v>631</v>
      </c>
      <c r="D193" s="208" t="s">
        <v>80</v>
      </c>
      <c r="E193" s="206">
        <v>17</v>
      </c>
      <c r="F193" s="349">
        <v>737764008965</v>
      </c>
    </row>
    <row r="194" spans="2:6" ht="15" customHeight="1">
      <c r="B194" s="223" t="s">
        <v>1049</v>
      </c>
      <c r="C194" s="208" t="s">
        <v>1050</v>
      </c>
      <c r="D194" s="208" t="s">
        <v>80</v>
      </c>
      <c r="E194" s="206">
        <v>17</v>
      </c>
      <c r="F194" s="349">
        <v>737764001300</v>
      </c>
    </row>
    <row r="195" spans="2:6" ht="15" customHeight="1">
      <c r="B195" s="344"/>
      <c r="C195" s="344"/>
      <c r="D195" s="344"/>
      <c r="E195" s="344"/>
      <c r="F195" s="351"/>
    </row>
    <row r="196" spans="2:6" ht="15" customHeight="1">
      <c r="B196" s="223" t="s">
        <v>1051</v>
      </c>
      <c r="C196" s="208" t="s">
        <v>645</v>
      </c>
      <c r="D196" s="208" t="s">
        <v>80</v>
      </c>
      <c r="E196" s="206">
        <v>29.5</v>
      </c>
      <c r="F196" s="349">
        <v>737764008392</v>
      </c>
    </row>
    <row r="197" spans="2:6" ht="15" customHeight="1">
      <c r="B197" s="223" t="s">
        <v>1052</v>
      </c>
      <c r="C197" s="208" t="s">
        <v>648</v>
      </c>
      <c r="D197" s="208" t="s">
        <v>80</v>
      </c>
      <c r="E197" s="206">
        <v>29.5</v>
      </c>
      <c r="F197" s="349">
        <v>737764008408</v>
      </c>
    </row>
    <row r="198" spans="2:6" ht="15" customHeight="1">
      <c r="B198" s="223" t="s">
        <v>1053</v>
      </c>
      <c r="C198" s="208" t="s">
        <v>650</v>
      </c>
      <c r="D198" s="208" t="s">
        <v>80</v>
      </c>
      <c r="E198" s="206">
        <v>29.5</v>
      </c>
      <c r="F198" s="349">
        <v>737764008415</v>
      </c>
    </row>
    <row r="199" spans="2:6" ht="15" customHeight="1">
      <c r="B199" s="223" t="s">
        <v>1054</v>
      </c>
      <c r="C199" s="208" t="s">
        <v>652</v>
      </c>
      <c r="D199" s="208" t="s">
        <v>80</v>
      </c>
      <c r="E199" s="206">
        <v>29.5</v>
      </c>
      <c r="F199" s="349">
        <v>737764008422</v>
      </c>
    </row>
    <row r="200" spans="2:6" ht="15" customHeight="1">
      <c r="B200" s="344"/>
      <c r="C200" s="344"/>
      <c r="D200" s="344"/>
      <c r="E200" s="344"/>
      <c r="F200" s="351"/>
    </row>
    <row r="201" spans="2:6" ht="15" customHeight="1">
      <c r="B201" s="223" t="s">
        <v>1055</v>
      </c>
      <c r="C201" s="208" t="s">
        <v>635</v>
      </c>
      <c r="D201" s="208" t="s">
        <v>1056</v>
      </c>
      <c r="E201" s="207">
        <v>23</v>
      </c>
      <c r="F201" s="349">
        <v>737764001942</v>
      </c>
    </row>
    <row r="202" spans="2:6" ht="15" customHeight="1">
      <c r="B202" s="223" t="s">
        <v>1259</v>
      </c>
      <c r="C202" s="208" t="s">
        <v>638</v>
      </c>
      <c r="D202" s="208" t="s">
        <v>1056</v>
      </c>
      <c r="E202" s="207">
        <v>23</v>
      </c>
      <c r="F202" s="349">
        <v>737764001966</v>
      </c>
    </row>
    <row r="203" spans="2:6" ht="15" customHeight="1">
      <c r="B203" s="223" t="s">
        <v>1057</v>
      </c>
      <c r="C203" s="208" t="s">
        <v>640</v>
      </c>
      <c r="D203" s="208" t="s">
        <v>1056</v>
      </c>
      <c r="E203" s="207">
        <v>23</v>
      </c>
      <c r="F203" s="349">
        <v>737764001959</v>
      </c>
    </row>
    <row r="204" spans="2:6" ht="15" customHeight="1">
      <c r="B204" s="223" t="s">
        <v>1058</v>
      </c>
      <c r="C204" s="208" t="s">
        <v>642</v>
      </c>
      <c r="D204" s="208" t="s">
        <v>1056</v>
      </c>
      <c r="E204" s="207">
        <v>23</v>
      </c>
      <c r="F204" s="349">
        <v>737764001973</v>
      </c>
    </row>
    <row r="205" spans="2:6" ht="15" customHeight="1">
      <c r="B205" s="344"/>
      <c r="C205" s="344"/>
      <c r="D205" s="344"/>
      <c r="E205" s="344"/>
      <c r="F205" s="351"/>
    </row>
    <row r="206" spans="2:6" ht="15" customHeight="1">
      <c r="B206" s="223" t="s">
        <v>654</v>
      </c>
      <c r="C206" s="208" t="s">
        <v>655</v>
      </c>
      <c r="D206" s="208" t="s">
        <v>80</v>
      </c>
      <c r="E206" s="207">
        <v>23</v>
      </c>
      <c r="F206" s="349">
        <v>737764008439</v>
      </c>
    </row>
    <row r="207" spans="2:6" ht="15" customHeight="1">
      <c r="B207" s="223" t="s">
        <v>1059</v>
      </c>
      <c r="C207" s="208" t="s">
        <v>657</v>
      </c>
      <c r="D207" s="208" t="s">
        <v>80</v>
      </c>
      <c r="E207" s="207">
        <v>23</v>
      </c>
      <c r="F207" s="349">
        <v>737764008446</v>
      </c>
    </row>
    <row r="208" spans="2:6" ht="15" customHeight="1">
      <c r="B208" s="223" t="s">
        <v>1060</v>
      </c>
      <c r="C208" s="208" t="s">
        <v>659</v>
      </c>
      <c r="D208" s="208" t="s">
        <v>80</v>
      </c>
      <c r="E208" s="207">
        <v>23</v>
      </c>
      <c r="F208" s="349">
        <v>737764008453</v>
      </c>
    </row>
    <row r="209" spans="2:6" ht="15" customHeight="1">
      <c r="B209" s="223" t="s">
        <v>1061</v>
      </c>
      <c r="C209" s="208" t="s">
        <v>661</v>
      </c>
      <c r="D209" s="208" t="s">
        <v>80</v>
      </c>
      <c r="E209" s="207">
        <v>23</v>
      </c>
      <c r="F209" s="349">
        <v>737764008460</v>
      </c>
    </row>
    <row r="210" spans="2:6" ht="15" customHeight="1">
      <c r="B210" s="223" t="s">
        <v>662</v>
      </c>
      <c r="C210" s="208" t="s">
        <v>663</v>
      </c>
      <c r="D210" s="208" t="s">
        <v>80</v>
      </c>
      <c r="E210" s="207">
        <v>23</v>
      </c>
      <c r="F210" s="349">
        <v>737764009047</v>
      </c>
    </row>
    <row r="211" spans="2:6" ht="15" customHeight="1">
      <c r="B211" s="223" t="s">
        <v>664</v>
      </c>
      <c r="C211" s="208" t="s">
        <v>665</v>
      </c>
      <c r="D211" s="208" t="s">
        <v>80</v>
      </c>
      <c r="E211" s="207">
        <v>23</v>
      </c>
      <c r="F211" s="349">
        <v>737764009054</v>
      </c>
    </row>
    <row r="212" spans="2:6" ht="15" customHeight="1">
      <c r="B212" s="223" t="s">
        <v>666</v>
      </c>
      <c r="C212" s="208" t="s">
        <v>667</v>
      </c>
      <c r="D212" s="208" t="s">
        <v>80</v>
      </c>
      <c r="E212" s="207">
        <v>23</v>
      </c>
      <c r="F212" s="349">
        <v>737764009030</v>
      </c>
    </row>
    <row r="213" spans="2:6" ht="15" customHeight="1">
      <c r="B213" s="344"/>
      <c r="C213" s="344"/>
      <c r="D213" s="344"/>
      <c r="E213" s="344"/>
      <c r="F213" s="351"/>
    </row>
    <row r="214" spans="2:6" ht="15" customHeight="1">
      <c r="B214" s="223" t="s">
        <v>668</v>
      </c>
      <c r="C214" s="208" t="s">
        <v>669</v>
      </c>
      <c r="D214" s="208" t="s">
        <v>80</v>
      </c>
      <c r="E214" s="206">
        <v>59</v>
      </c>
      <c r="F214" s="349">
        <v>737764009603</v>
      </c>
    </row>
    <row r="215" spans="2:6" ht="15" customHeight="1">
      <c r="B215" s="223" t="s">
        <v>671</v>
      </c>
      <c r="C215" s="208" t="s">
        <v>672</v>
      </c>
      <c r="D215" s="208" t="s">
        <v>56</v>
      </c>
      <c r="E215" s="206">
        <v>10.5</v>
      </c>
      <c r="F215" s="349">
        <v>737764000495</v>
      </c>
    </row>
    <row r="216" spans="2:6" ht="15" customHeight="1">
      <c r="B216" s="223" t="s">
        <v>673</v>
      </c>
      <c r="C216" s="208" t="s">
        <v>674</v>
      </c>
      <c r="D216" s="208" t="s">
        <v>56</v>
      </c>
      <c r="E216" s="206">
        <v>10</v>
      </c>
      <c r="F216" s="349">
        <v>737764000440</v>
      </c>
    </row>
    <row r="217" spans="2:6" ht="15" customHeight="1">
      <c r="B217" s="223" t="s">
        <v>1062</v>
      </c>
      <c r="C217" s="208" t="s">
        <v>676</v>
      </c>
      <c r="D217" s="208" t="s">
        <v>56</v>
      </c>
      <c r="E217" s="206">
        <v>15</v>
      </c>
      <c r="F217" s="349">
        <v>737764000525</v>
      </c>
    </row>
    <row r="218" spans="2:6" ht="15" customHeight="1">
      <c r="B218" s="223" t="s">
        <v>677</v>
      </c>
      <c r="C218" s="208" t="s">
        <v>678</v>
      </c>
      <c r="D218" s="208" t="s">
        <v>56</v>
      </c>
      <c r="E218" s="206">
        <v>10</v>
      </c>
      <c r="F218" s="349">
        <v>737764000464</v>
      </c>
    </row>
    <row r="219" spans="2:6" ht="15" customHeight="1">
      <c r="B219" s="223" t="s">
        <v>679</v>
      </c>
      <c r="C219" s="208" t="s">
        <v>680</v>
      </c>
      <c r="D219" s="208" t="s">
        <v>56</v>
      </c>
      <c r="E219" s="206">
        <v>10</v>
      </c>
      <c r="F219" s="349">
        <v>737764000488</v>
      </c>
    </row>
    <row r="220" spans="2:6" ht="15" customHeight="1">
      <c r="B220" s="223" t="s">
        <v>681</v>
      </c>
      <c r="C220" s="208" t="s">
        <v>682</v>
      </c>
      <c r="D220" s="208" t="s">
        <v>56</v>
      </c>
      <c r="E220" s="206">
        <v>10</v>
      </c>
      <c r="F220" s="349">
        <v>737764000471</v>
      </c>
    </row>
    <row r="221" spans="2:6" ht="15" customHeight="1">
      <c r="B221" s="223" t="s">
        <v>683</v>
      </c>
      <c r="C221" s="208" t="s">
        <v>684</v>
      </c>
      <c r="D221" s="208" t="s">
        <v>56</v>
      </c>
      <c r="E221" s="206">
        <v>10.5</v>
      </c>
      <c r="F221" s="349">
        <v>737764000532</v>
      </c>
    </row>
    <row r="222" spans="2:6" ht="15" customHeight="1">
      <c r="B222" s="223" t="s">
        <v>685</v>
      </c>
      <c r="C222" s="208" t="s">
        <v>686</v>
      </c>
      <c r="D222" s="208" t="s">
        <v>56</v>
      </c>
      <c r="E222" s="206">
        <v>11</v>
      </c>
      <c r="F222" s="349">
        <v>737764000501</v>
      </c>
    </row>
    <row r="223" spans="2:6">
      <c r="B223" s="223" t="s">
        <v>1063</v>
      </c>
      <c r="C223" s="208" t="s">
        <v>688</v>
      </c>
      <c r="D223" s="208" t="s">
        <v>56</v>
      </c>
      <c r="E223" s="207">
        <v>12</v>
      </c>
      <c r="F223" s="349">
        <v>737764000457</v>
      </c>
    </row>
    <row r="224" spans="2:6">
      <c r="B224" s="223" t="s">
        <v>689</v>
      </c>
      <c r="C224" s="208" t="s">
        <v>690</v>
      </c>
      <c r="D224" s="208" t="s">
        <v>56</v>
      </c>
      <c r="E224" s="206">
        <v>10.5</v>
      </c>
      <c r="F224" s="349">
        <v>737764000549</v>
      </c>
    </row>
    <row r="225" spans="2:6">
      <c r="B225" s="223" t="s">
        <v>691</v>
      </c>
      <c r="C225" s="208" t="s">
        <v>692</v>
      </c>
      <c r="D225" s="208" t="s">
        <v>56</v>
      </c>
      <c r="E225" s="206">
        <v>11</v>
      </c>
      <c r="F225" s="349">
        <v>737764000518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2413-E781-48FD-9025-CD0D261C8457}">
  <sheetPr>
    <tabColor rgb="FFFFFF99"/>
  </sheetPr>
  <dimension ref="B2:M120"/>
  <sheetViews>
    <sheetView zoomScale="110" zoomScaleNormal="110" workbookViewId="0">
      <pane ySplit="8" topLeftCell="A9" activePane="bottomLeft" state="frozen"/>
      <selection activeCell="I32" sqref="H32:I32"/>
      <selection pane="bottomLeft"/>
    </sheetView>
  </sheetViews>
  <sheetFormatPr defaultRowHeight="15"/>
  <cols>
    <col min="2" max="2" width="41" customWidth="1"/>
    <col min="3" max="3" width="17.140625" customWidth="1"/>
    <col min="4" max="4" width="25.5703125" customWidth="1"/>
    <col min="5" max="7" width="18.7109375" customWidth="1"/>
    <col min="8" max="9" width="23" customWidth="1"/>
    <col min="10" max="10" width="22.5703125" customWidth="1"/>
    <col min="11" max="11" width="22.7109375" customWidth="1"/>
  </cols>
  <sheetData>
    <row r="2" spans="2:13" ht="18.75">
      <c r="B2" s="224" t="s">
        <v>270</v>
      </c>
      <c r="C2" s="40"/>
      <c r="D2" s="40"/>
      <c r="E2" s="40"/>
      <c r="F2" s="40"/>
      <c r="G2" s="40"/>
      <c r="H2" s="40"/>
      <c r="I2" s="40"/>
      <c r="J2" s="40"/>
      <c r="K2" s="40"/>
    </row>
    <row r="3" spans="2:13" ht="18">
      <c r="B3" s="22"/>
      <c r="C3" s="22"/>
      <c r="D3" s="22"/>
      <c r="E3" s="22"/>
      <c r="F3" s="22"/>
      <c r="G3" s="22"/>
    </row>
    <row r="4" spans="2:13">
      <c r="B4" s="59" t="s">
        <v>249</v>
      </c>
      <c r="C4" s="59"/>
      <c r="D4" s="59"/>
      <c r="E4" s="59"/>
      <c r="F4" s="59"/>
      <c r="G4" s="59"/>
      <c r="H4" s="59"/>
    </row>
    <row r="5" spans="2:13">
      <c r="B5" s="60" t="s">
        <v>251</v>
      </c>
      <c r="C5" s="59"/>
      <c r="D5" s="59"/>
      <c r="E5" s="59"/>
      <c r="F5" s="59"/>
      <c r="G5" s="59"/>
      <c r="H5" s="59"/>
    </row>
    <row r="6" spans="2:13">
      <c r="B6" s="61" t="s">
        <v>330</v>
      </c>
      <c r="C6" s="59"/>
      <c r="D6" s="59"/>
      <c r="E6" s="59"/>
      <c r="F6" s="59"/>
      <c r="G6" s="59"/>
      <c r="H6" s="59"/>
    </row>
    <row r="7" spans="2:13">
      <c r="H7" s="47" t="s">
        <v>244</v>
      </c>
      <c r="I7" s="47" t="s">
        <v>244</v>
      </c>
      <c r="J7" s="47" t="s">
        <v>244</v>
      </c>
      <c r="K7" s="47" t="s">
        <v>244</v>
      </c>
    </row>
    <row r="8" spans="2:13">
      <c r="C8" s="21" t="s">
        <v>141</v>
      </c>
      <c r="D8" s="21" t="s">
        <v>133</v>
      </c>
      <c r="E8" s="21" t="s">
        <v>89</v>
      </c>
      <c r="F8" s="20" t="s">
        <v>140</v>
      </c>
      <c r="G8" s="23" t="s">
        <v>82</v>
      </c>
      <c r="H8" s="50" t="s">
        <v>245</v>
      </c>
      <c r="I8" s="49" t="s">
        <v>246</v>
      </c>
      <c r="J8" s="49" t="s">
        <v>247</v>
      </c>
      <c r="K8" s="49" t="s">
        <v>248</v>
      </c>
    </row>
    <row r="9" spans="2:13">
      <c r="B9" s="14" t="s">
        <v>693</v>
      </c>
      <c r="C9" s="14"/>
      <c r="D9" s="14"/>
      <c r="E9" s="14"/>
      <c r="F9" s="14"/>
      <c r="G9" s="14"/>
      <c r="H9" s="48"/>
      <c r="I9" s="48"/>
      <c r="J9" s="48"/>
      <c r="K9" s="48"/>
    </row>
    <row r="10" spans="2:13">
      <c r="B10" s="1" t="s">
        <v>1209</v>
      </c>
      <c r="C10" s="3">
        <v>50</v>
      </c>
      <c r="D10" s="4" t="s">
        <v>134</v>
      </c>
      <c r="E10" s="4">
        <v>1.2</v>
      </c>
      <c r="F10" s="38">
        <v>8.5</v>
      </c>
      <c r="G10" s="64">
        <f>SUM(F10/C10)*E10</f>
        <v>0.20400000000000001</v>
      </c>
      <c r="H10" s="51">
        <f>SUM(C10/E10)</f>
        <v>41.666666666666671</v>
      </c>
      <c r="I10" s="51">
        <f>SUM(C10/E10)/2</f>
        <v>20.833333333333336</v>
      </c>
      <c r="J10" s="62" t="s">
        <v>128</v>
      </c>
      <c r="K10" s="62" t="s">
        <v>128</v>
      </c>
    </row>
    <row r="11" spans="2:13">
      <c r="B11" s="1" t="s">
        <v>1210</v>
      </c>
      <c r="C11" s="3">
        <v>200</v>
      </c>
      <c r="D11" s="4" t="s">
        <v>209</v>
      </c>
      <c r="E11" s="4">
        <v>1.2</v>
      </c>
      <c r="F11" s="38">
        <v>19.5</v>
      </c>
      <c r="G11" s="64">
        <f>SUM(F11/C11)*E11</f>
        <v>0.11699999999999999</v>
      </c>
      <c r="H11" s="51">
        <f>SUM(C11/E11)</f>
        <v>166.66666666666669</v>
      </c>
      <c r="I11" s="51">
        <f>SUM(C11/E11)/2</f>
        <v>83.333333333333343</v>
      </c>
      <c r="J11" s="62" t="s">
        <v>128</v>
      </c>
      <c r="K11" s="62" t="s">
        <v>128</v>
      </c>
    </row>
    <row r="12" spans="2:13" ht="15" customHeight="1">
      <c r="B12" s="1" t="s">
        <v>210</v>
      </c>
      <c r="C12" s="3">
        <v>50</v>
      </c>
      <c r="D12" s="4" t="s">
        <v>138</v>
      </c>
      <c r="E12" s="4">
        <v>1.5</v>
      </c>
      <c r="F12" s="38">
        <v>7</v>
      </c>
      <c r="G12" s="64">
        <f>SUM(F12/C12)*E12</f>
        <v>0.21000000000000002</v>
      </c>
      <c r="H12" s="51">
        <f>SUM(C12/E12)</f>
        <v>33.333333333333336</v>
      </c>
      <c r="I12" s="51">
        <f>SUM(C12/E12)/2</f>
        <v>16.666666666666668</v>
      </c>
      <c r="J12" s="62" t="s">
        <v>128</v>
      </c>
      <c r="K12" s="62" t="s">
        <v>128</v>
      </c>
      <c r="M12" s="139"/>
    </row>
    <row r="13" spans="2:13">
      <c r="B13" s="1" t="s">
        <v>135</v>
      </c>
      <c r="C13" s="3">
        <v>200</v>
      </c>
      <c r="D13" s="4" t="s">
        <v>138</v>
      </c>
      <c r="E13" s="4">
        <v>1.5</v>
      </c>
      <c r="F13" s="38">
        <v>17</v>
      </c>
      <c r="G13" s="64">
        <f t="shared" ref="G13:G72" si="0">SUM(F13/C13)*E13</f>
        <v>0.1275</v>
      </c>
      <c r="H13" s="51">
        <f t="shared" ref="H13:H15" si="1">SUM(C13/E13)</f>
        <v>133.33333333333334</v>
      </c>
      <c r="I13" s="51">
        <f t="shared" ref="I13:I15" si="2">SUM(C13/E13)/2</f>
        <v>66.666666666666671</v>
      </c>
      <c r="J13" s="62" t="s">
        <v>128</v>
      </c>
      <c r="K13" s="62" t="s">
        <v>128</v>
      </c>
      <c r="M13" s="139"/>
    </row>
    <row r="14" spans="2:13">
      <c r="B14" s="1" t="s">
        <v>211</v>
      </c>
      <c r="C14" s="3">
        <v>50</v>
      </c>
      <c r="D14" s="4" t="s">
        <v>139</v>
      </c>
      <c r="E14" s="4">
        <v>0.8</v>
      </c>
      <c r="F14" s="38">
        <v>8.5</v>
      </c>
      <c r="G14" s="64">
        <f>SUM(F14/C14)*E14</f>
        <v>0.13600000000000001</v>
      </c>
      <c r="H14" s="51">
        <f>SUM(C14/E14)</f>
        <v>62.5</v>
      </c>
      <c r="I14" s="51">
        <f>SUM(C14/E14)/2</f>
        <v>31.25</v>
      </c>
      <c r="J14" s="62" t="s">
        <v>128</v>
      </c>
      <c r="K14" s="62" t="s">
        <v>128</v>
      </c>
      <c r="M14" s="139"/>
    </row>
    <row r="15" spans="2:13">
      <c r="B15" s="1" t="s">
        <v>136</v>
      </c>
      <c r="C15" s="3">
        <v>100</v>
      </c>
      <c r="D15" s="4" t="s">
        <v>137</v>
      </c>
      <c r="E15" s="4">
        <v>0.8</v>
      </c>
      <c r="F15" s="38">
        <v>16</v>
      </c>
      <c r="G15" s="64">
        <f t="shared" si="0"/>
        <v>0.128</v>
      </c>
      <c r="H15" s="51">
        <f t="shared" si="1"/>
        <v>125</v>
      </c>
      <c r="I15" s="51">
        <f t="shared" si="2"/>
        <v>62.5</v>
      </c>
      <c r="J15" s="62" t="s">
        <v>128</v>
      </c>
      <c r="K15" s="62" t="s">
        <v>128</v>
      </c>
      <c r="M15" s="139"/>
    </row>
    <row r="16" spans="2:13">
      <c r="B16" s="15" t="s">
        <v>5</v>
      </c>
      <c r="C16" s="15"/>
      <c r="D16" s="15"/>
      <c r="E16" s="15"/>
      <c r="F16" s="15"/>
      <c r="G16" s="15"/>
      <c r="H16" s="52"/>
      <c r="I16" s="52"/>
      <c r="J16" s="52"/>
      <c r="K16" s="52"/>
      <c r="M16" s="139"/>
    </row>
    <row r="17" spans="2:13">
      <c r="B17" s="1" t="s">
        <v>212</v>
      </c>
      <c r="C17" s="3">
        <v>50</v>
      </c>
      <c r="D17" s="4" t="s">
        <v>134</v>
      </c>
      <c r="E17" s="4">
        <v>1.2</v>
      </c>
      <c r="F17" s="38">
        <v>6.5</v>
      </c>
      <c r="G17" s="64">
        <f>SUM(F17/C17)*E17</f>
        <v>0.156</v>
      </c>
      <c r="H17" s="51">
        <f>SUM(C17/E17)</f>
        <v>41.666666666666671</v>
      </c>
      <c r="I17" s="51">
        <f>SUM(C17/E17)/2</f>
        <v>20.833333333333336</v>
      </c>
      <c r="J17" s="62" t="s">
        <v>128</v>
      </c>
      <c r="K17" s="62" t="s">
        <v>128</v>
      </c>
      <c r="M17" s="139"/>
    </row>
    <row r="18" spans="2:13">
      <c r="B18" s="1" t="s">
        <v>142</v>
      </c>
      <c r="C18" s="3">
        <v>200</v>
      </c>
      <c r="D18" s="4" t="s">
        <v>209</v>
      </c>
      <c r="E18" s="4">
        <v>1.2</v>
      </c>
      <c r="F18" s="38">
        <v>16</v>
      </c>
      <c r="G18" s="64">
        <f>SUM(F18/C18)*E18</f>
        <v>9.6000000000000002E-2</v>
      </c>
      <c r="H18" s="51">
        <f>SUM(C18/E18)</f>
        <v>166.66666666666669</v>
      </c>
      <c r="I18" s="51">
        <f>SUM(C18/E18)/2</f>
        <v>83.333333333333343</v>
      </c>
      <c r="J18" s="62" t="s">
        <v>128</v>
      </c>
      <c r="K18" s="62" t="s">
        <v>128</v>
      </c>
      <c r="M18" s="139"/>
    </row>
    <row r="19" spans="2:13">
      <c r="B19" s="1" t="s">
        <v>213</v>
      </c>
      <c r="C19" s="3">
        <v>50</v>
      </c>
      <c r="D19" s="4" t="s">
        <v>138</v>
      </c>
      <c r="E19" s="4">
        <v>1.5</v>
      </c>
      <c r="F19" s="38">
        <v>7</v>
      </c>
      <c r="G19" s="64">
        <f>SUM(F19/C19)*E19</f>
        <v>0.21000000000000002</v>
      </c>
      <c r="H19" s="51">
        <f>SUM(C19/E19)</f>
        <v>33.333333333333336</v>
      </c>
      <c r="I19" s="51">
        <f>SUM(C19/E19)/2</f>
        <v>16.666666666666668</v>
      </c>
      <c r="J19" s="62" t="s">
        <v>128</v>
      </c>
      <c r="K19" s="62" t="s">
        <v>128</v>
      </c>
    </row>
    <row r="20" spans="2:13">
      <c r="B20" s="1" t="s">
        <v>143</v>
      </c>
      <c r="C20" s="3">
        <v>200</v>
      </c>
      <c r="D20" s="4" t="s">
        <v>138</v>
      </c>
      <c r="E20" s="4">
        <v>1.5</v>
      </c>
      <c r="F20" s="38">
        <v>14.5</v>
      </c>
      <c r="G20" s="64">
        <f t="shared" si="0"/>
        <v>0.10874999999999999</v>
      </c>
      <c r="H20" s="51">
        <f t="shared" ref="H20:H82" si="3">SUM(C20/E20)</f>
        <v>133.33333333333334</v>
      </c>
      <c r="I20" s="51">
        <f t="shared" ref="I20:I23" si="4">SUM(C20/E20)/2</f>
        <v>66.666666666666671</v>
      </c>
      <c r="J20" s="62" t="s">
        <v>128</v>
      </c>
      <c r="K20" s="62" t="s">
        <v>128</v>
      </c>
    </row>
    <row r="21" spans="2:13">
      <c r="B21" s="1" t="s">
        <v>214</v>
      </c>
      <c r="C21" s="3">
        <v>50</v>
      </c>
      <c r="D21" s="4" t="s">
        <v>137</v>
      </c>
      <c r="E21" s="4">
        <v>0.8</v>
      </c>
      <c r="F21" s="38">
        <v>7</v>
      </c>
      <c r="G21" s="64">
        <f>SUM(F21/C21)*E21</f>
        <v>0.11200000000000002</v>
      </c>
      <c r="H21" s="51">
        <f>SUM(C21/E21)</f>
        <v>62.5</v>
      </c>
      <c r="I21" s="51">
        <f>SUM(C21/E21)/2</f>
        <v>31.25</v>
      </c>
      <c r="J21" s="62" t="s">
        <v>128</v>
      </c>
      <c r="K21" s="62" t="s">
        <v>128</v>
      </c>
    </row>
    <row r="22" spans="2:13">
      <c r="B22" s="1" t="s">
        <v>144</v>
      </c>
      <c r="C22" s="3">
        <v>200</v>
      </c>
      <c r="D22" s="4" t="s">
        <v>137</v>
      </c>
      <c r="E22" s="4">
        <v>0.8</v>
      </c>
      <c r="F22" s="38">
        <v>16</v>
      </c>
      <c r="G22" s="64">
        <f>SUM(F22/C22)*E22</f>
        <v>6.4000000000000001E-2</v>
      </c>
      <c r="H22" s="51">
        <f>SUM(C22/E22)</f>
        <v>250</v>
      </c>
      <c r="I22" s="51">
        <f>SUM(C22/E22)/2</f>
        <v>125</v>
      </c>
      <c r="J22" s="62" t="s">
        <v>128</v>
      </c>
      <c r="K22" s="62" t="s">
        <v>128</v>
      </c>
    </row>
    <row r="23" spans="2:13">
      <c r="B23" s="1" t="s">
        <v>145</v>
      </c>
      <c r="C23" s="3">
        <v>100</v>
      </c>
      <c r="D23" s="4" t="s">
        <v>1205</v>
      </c>
      <c r="E23" s="4">
        <v>0.5</v>
      </c>
      <c r="F23" s="38">
        <v>14.5</v>
      </c>
      <c r="G23" s="64">
        <f t="shared" si="0"/>
        <v>7.2499999999999995E-2</v>
      </c>
      <c r="H23" s="51">
        <f t="shared" si="3"/>
        <v>200</v>
      </c>
      <c r="I23" s="51">
        <f t="shared" si="4"/>
        <v>100</v>
      </c>
      <c r="J23" s="62" t="s">
        <v>128</v>
      </c>
      <c r="K23" s="62" t="s">
        <v>128</v>
      </c>
    </row>
    <row r="24" spans="2:13">
      <c r="B24" s="1" t="s">
        <v>146</v>
      </c>
      <c r="C24" s="3">
        <v>50</v>
      </c>
      <c r="D24" s="4" t="s">
        <v>147</v>
      </c>
      <c r="E24" s="4">
        <v>4</v>
      </c>
      <c r="F24" s="38">
        <v>11.5</v>
      </c>
      <c r="G24" s="64">
        <f t="shared" si="0"/>
        <v>0.92</v>
      </c>
      <c r="H24" s="62" t="s">
        <v>128</v>
      </c>
      <c r="I24" s="62" t="s">
        <v>128</v>
      </c>
      <c r="J24" s="51">
        <f>SUM(C24/E24)</f>
        <v>12.5</v>
      </c>
      <c r="K24" s="51">
        <f>SUM(C24/E24)/2</f>
        <v>6.25</v>
      </c>
    </row>
    <row r="25" spans="2:13">
      <c r="B25" s="16" t="s">
        <v>11</v>
      </c>
      <c r="C25" s="16"/>
      <c r="D25" s="16"/>
      <c r="E25" s="16"/>
      <c r="F25" s="16"/>
      <c r="G25" s="16"/>
      <c r="H25" s="53"/>
      <c r="I25" s="53"/>
      <c r="J25" s="53"/>
      <c r="K25" s="53"/>
    </row>
    <row r="26" spans="2:13">
      <c r="B26" s="1" t="s">
        <v>215</v>
      </c>
      <c r="C26" s="3">
        <v>50</v>
      </c>
      <c r="D26" s="4" t="s">
        <v>134</v>
      </c>
      <c r="E26" s="4">
        <v>1.6</v>
      </c>
      <c r="F26" s="38">
        <v>6.5</v>
      </c>
      <c r="G26" s="64">
        <f t="shared" si="0"/>
        <v>0.20800000000000002</v>
      </c>
      <c r="H26" s="51">
        <f t="shared" si="3"/>
        <v>31.25</v>
      </c>
      <c r="I26" s="51">
        <f t="shared" ref="I26:I32" si="5">SUM(C26/E26)/2</f>
        <v>15.625</v>
      </c>
      <c r="J26" s="62" t="s">
        <v>128</v>
      </c>
      <c r="K26" s="62" t="s">
        <v>128</v>
      </c>
    </row>
    <row r="27" spans="2:13">
      <c r="B27" s="1" t="s">
        <v>148</v>
      </c>
      <c r="C27" s="3">
        <v>200</v>
      </c>
      <c r="D27" s="4" t="s">
        <v>197</v>
      </c>
      <c r="E27" s="4">
        <v>1.6</v>
      </c>
      <c r="F27" s="38">
        <v>16</v>
      </c>
      <c r="G27" s="64">
        <f>SUM(F27/C27)*E27</f>
        <v>0.128</v>
      </c>
      <c r="H27" s="51">
        <f>SUM(C27/E27)</f>
        <v>125</v>
      </c>
      <c r="I27" s="51">
        <f>SUM(C27/E27)/2</f>
        <v>62.5</v>
      </c>
      <c r="J27" s="62" t="s">
        <v>128</v>
      </c>
      <c r="K27" s="62" t="s">
        <v>128</v>
      </c>
    </row>
    <row r="28" spans="2:13">
      <c r="B28" s="1" t="s">
        <v>216</v>
      </c>
      <c r="C28" s="3">
        <v>50</v>
      </c>
      <c r="D28" s="4" t="s">
        <v>138</v>
      </c>
      <c r="E28" s="4">
        <v>1.5</v>
      </c>
      <c r="F28" s="38">
        <v>7</v>
      </c>
      <c r="G28" s="64">
        <f t="shared" si="0"/>
        <v>0.21000000000000002</v>
      </c>
      <c r="H28" s="51">
        <f t="shared" si="3"/>
        <v>33.333333333333336</v>
      </c>
      <c r="I28" s="51">
        <f t="shared" si="5"/>
        <v>16.666666666666668</v>
      </c>
      <c r="J28" s="62" t="s">
        <v>128</v>
      </c>
      <c r="K28" s="62" t="s">
        <v>128</v>
      </c>
    </row>
    <row r="29" spans="2:13">
      <c r="B29" s="1" t="s">
        <v>149</v>
      </c>
      <c r="C29" s="3">
        <v>200</v>
      </c>
      <c r="D29" s="4" t="s">
        <v>138</v>
      </c>
      <c r="E29" s="4">
        <v>1.5</v>
      </c>
      <c r="F29" s="38">
        <v>14.5</v>
      </c>
      <c r="G29" s="64">
        <f>SUM(F29/C29)*E29</f>
        <v>0.10874999999999999</v>
      </c>
      <c r="H29" s="51">
        <f>SUM(C29/E29)</f>
        <v>133.33333333333334</v>
      </c>
      <c r="I29" s="51">
        <f>SUM(C29/E29)/2</f>
        <v>66.666666666666671</v>
      </c>
      <c r="J29" s="62" t="s">
        <v>128</v>
      </c>
      <c r="K29" s="62" t="s">
        <v>128</v>
      </c>
    </row>
    <row r="30" spans="2:13">
      <c r="B30" s="1" t="s">
        <v>217</v>
      </c>
      <c r="C30" s="3">
        <v>50</v>
      </c>
      <c r="D30" s="4" t="s">
        <v>137</v>
      </c>
      <c r="E30" s="4">
        <v>0.8</v>
      </c>
      <c r="F30" s="38">
        <v>7</v>
      </c>
      <c r="G30" s="64">
        <f t="shared" si="0"/>
        <v>0.11200000000000002</v>
      </c>
      <c r="H30" s="51">
        <f t="shared" si="3"/>
        <v>62.5</v>
      </c>
      <c r="I30" s="51">
        <f t="shared" si="5"/>
        <v>31.25</v>
      </c>
      <c r="J30" s="62" t="s">
        <v>128</v>
      </c>
      <c r="K30" s="62" t="s">
        <v>128</v>
      </c>
    </row>
    <row r="31" spans="2:13">
      <c r="B31" s="1" t="s">
        <v>150</v>
      </c>
      <c r="C31" s="3">
        <v>200</v>
      </c>
      <c r="D31" s="4" t="s">
        <v>137</v>
      </c>
      <c r="E31" s="4">
        <v>0.8</v>
      </c>
      <c r="F31" s="38">
        <v>16</v>
      </c>
      <c r="G31" s="64">
        <f>SUM(F31/C31)*E31</f>
        <v>6.4000000000000001E-2</v>
      </c>
      <c r="H31" s="51">
        <f>SUM(C31/E31)</f>
        <v>250</v>
      </c>
      <c r="I31" s="51">
        <f>SUM(C31/E31)/2</f>
        <v>125</v>
      </c>
      <c r="J31" s="62" t="s">
        <v>128</v>
      </c>
      <c r="K31" s="62" t="s">
        <v>128</v>
      </c>
    </row>
    <row r="32" spans="2:13">
      <c r="B32" s="1" t="s">
        <v>151</v>
      </c>
      <c r="C32" s="3">
        <v>100</v>
      </c>
      <c r="D32" s="4" t="s">
        <v>1205</v>
      </c>
      <c r="E32" s="4">
        <v>0.5</v>
      </c>
      <c r="F32" s="38">
        <v>14.5</v>
      </c>
      <c r="G32" s="64">
        <f t="shared" si="0"/>
        <v>7.2499999999999995E-2</v>
      </c>
      <c r="H32" s="51">
        <f t="shared" si="3"/>
        <v>200</v>
      </c>
      <c r="I32" s="51">
        <f t="shared" si="5"/>
        <v>100</v>
      </c>
      <c r="J32" s="62" t="s">
        <v>128</v>
      </c>
      <c r="K32" s="62" t="s">
        <v>128</v>
      </c>
    </row>
    <row r="33" spans="2:11">
      <c r="B33" s="1" t="s">
        <v>152</v>
      </c>
      <c r="C33" s="3">
        <v>50</v>
      </c>
      <c r="D33" s="4" t="s">
        <v>147</v>
      </c>
      <c r="E33" s="4">
        <v>4</v>
      </c>
      <c r="F33" s="38">
        <v>11.5</v>
      </c>
      <c r="G33" s="64">
        <f t="shared" si="0"/>
        <v>0.92</v>
      </c>
      <c r="H33" s="62" t="s">
        <v>128</v>
      </c>
      <c r="I33" s="62" t="s">
        <v>128</v>
      </c>
      <c r="J33" s="51">
        <f>SUM(C33/E33)</f>
        <v>12.5</v>
      </c>
      <c r="K33" s="51">
        <f>SUM(C33/E33)/2</f>
        <v>6.25</v>
      </c>
    </row>
    <row r="34" spans="2:11">
      <c r="B34" s="17" t="s">
        <v>17</v>
      </c>
      <c r="C34" s="17"/>
      <c r="D34" s="17"/>
      <c r="E34" s="17"/>
      <c r="F34" s="17"/>
      <c r="G34" s="17"/>
      <c r="H34" s="54"/>
      <c r="I34" s="54"/>
      <c r="J34" s="54"/>
      <c r="K34" s="54"/>
    </row>
    <row r="35" spans="2:11">
      <c r="B35" s="1" t="s">
        <v>218</v>
      </c>
      <c r="C35" s="3">
        <v>50</v>
      </c>
      <c r="D35" s="4" t="s">
        <v>137</v>
      </c>
      <c r="E35" s="4">
        <v>0.8</v>
      </c>
      <c r="F35" s="38">
        <v>6.5</v>
      </c>
      <c r="G35" s="64">
        <f t="shared" si="0"/>
        <v>0.10400000000000001</v>
      </c>
      <c r="H35" s="51">
        <f t="shared" si="3"/>
        <v>62.5</v>
      </c>
      <c r="I35" s="51">
        <f t="shared" ref="I35:I43" si="6">SUM(C35/E35)/2</f>
        <v>31.25</v>
      </c>
      <c r="J35" s="62" t="s">
        <v>128</v>
      </c>
      <c r="K35" s="62" t="s">
        <v>128</v>
      </c>
    </row>
    <row r="36" spans="2:11">
      <c r="B36" s="1" t="s">
        <v>153</v>
      </c>
      <c r="C36" s="3">
        <v>200</v>
      </c>
      <c r="D36" s="4" t="s">
        <v>209</v>
      </c>
      <c r="E36" s="4">
        <v>1.2</v>
      </c>
      <c r="F36" s="38">
        <v>16</v>
      </c>
      <c r="G36" s="64">
        <f>SUM(F36/C36)*E36</f>
        <v>9.6000000000000002E-2</v>
      </c>
      <c r="H36" s="51">
        <f>SUM(C36/E36)</f>
        <v>166.66666666666669</v>
      </c>
      <c r="I36" s="51">
        <f>SUM(C36/E36)/2</f>
        <v>83.333333333333343</v>
      </c>
      <c r="J36" s="62" t="s">
        <v>128</v>
      </c>
      <c r="K36" s="62" t="s">
        <v>128</v>
      </c>
    </row>
    <row r="37" spans="2:11">
      <c r="B37" s="1" t="s">
        <v>219</v>
      </c>
      <c r="C37" s="3">
        <v>50</v>
      </c>
      <c r="D37" s="4" t="s">
        <v>138</v>
      </c>
      <c r="E37" s="4">
        <v>1.5</v>
      </c>
      <c r="F37" s="38">
        <v>7</v>
      </c>
      <c r="G37" s="64">
        <f t="shared" si="0"/>
        <v>0.21000000000000002</v>
      </c>
      <c r="H37" s="51">
        <f t="shared" si="3"/>
        <v>33.333333333333336</v>
      </c>
      <c r="I37" s="51">
        <f t="shared" si="6"/>
        <v>16.666666666666668</v>
      </c>
      <c r="J37" s="62" t="s">
        <v>128</v>
      </c>
      <c r="K37" s="62" t="s">
        <v>128</v>
      </c>
    </row>
    <row r="38" spans="2:11">
      <c r="B38" s="1" t="s">
        <v>154</v>
      </c>
      <c r="C38" s="3">
        <v>200</v>
      </c>
      <c r="D38" s="4" t="s">
        <v>138</v>
      </c>
      <c r="E38" s="4">
        <v>1.5</v>
      </c>
      <c r="F38" s="38">
        <v>14.5</v>
      </c>
      <c r="G38" s="64">
        <f>SUM(F38/C38)*E38</f>
        <v>0.10874999999999999</v>
      </c>
      <c r="H38" s="51">
        <f>SUM(C38/E38)</f>
        <v>133.33333333333334</v>
      </c>
      <c r="I38" s="51">
        <f>SUM(C38/E38)/2</f>
        <v>66.666666666666671</v>
      </c>
      <c r="J38" s="62" t="s">
        <v>128</v>
      </c>
      <c r="K38" s="62" t="s">
        <v>128</v>
      </c>
    </row>
    <row r="39" spans="2:11">
      <c r="B39" s="1" t="s">
        <v>220</v>
      </c>
      <c r="C39" s="3">
        <v>50</v>
      </c>
      <c r="D39" s="4" t="s">
        <v>137</v>
      </c>
      <c r="E39" s="4">
        <v>0.8</v>
      </c>
      <c r="F39" s="38">
        <v>7</v>
      </c>
      <c r="G39" s="64">
        <f>SUM(F39/C39)*E39</f>
        <v>0.11200000000000002</v>
      </c>
      <c r="H39" s="51">
        <f>SUM(C39/E39)</f>
        <v>62.5</v>
      </c>
      <c r="I39" s="51">
        <f>SUM(C39/E39)/2</f>
        <v>31.25</v>
      </c>
      <c r="J39" s="62" t="s">
        <v>128</v>
      </c>
      <c r="K39" s="62" t="s">
        <v>128</v>
      </c>
    </row>
    <row r="40" spans="2:11">
      <c r="B40" s="1" t="s">
        <v>155</v>
      </c>
      <c r="C40" s="3">
        <v>200</v>
      </c>
      <c r="D40" s="4" t="s">
        <v>137</v>
      </c>
      <c r="E40" s="4">
        <v>0.8</v>
      </c>
      <c r="F40" s="38">
        <v>16</v>
      </c>
      <c r="G40" s="64">
        <f>SUM(F40/C40)*E40</f>
        <v>6.4000000000000001E-2</v>
      </c>
      <c r="H40" s="51">
        <f>SUM(C40/E40)</f>
        <v>250</v>
      </c>
      <c r="I40" s="51">
        <f>SUM(C40/E40)/2</f>
        <v>125</v>
      </c>
      <c r="J40" s="62" t="s">
        <v>128</v>
      </c>
      <c r="K40" s="62" t="s">
        <v>128</v>
      </c>
    </row>
    <row r="41" spans="2:11">
      <c r="B41" s="1" t="s">
        <v>156</v>
      </c>
      <c r="C41" s="3">
        <v>100</v>
      </c>
      <c r="D41" s="4" t="s">
        <v>1205</v>
      </c>
      <c r="E41" s="4">
        <v>0.5</v>
      </c>
      <c r="F41" s="38">
        <v>14.5</v>
      </c>
      <c r="G41" s="64">
        <f t="shared" si="0"/>
        <v>7.2499999999999995E-2</v>
      </c>
      <c r="H41" s="51">
        <f t="shared" si="3"/>
        <v>200</v>
      </c>
      <c r="I41" s="51">
        <f t="shared" si="6"/>
        <v>100</v>
      </c>
      <c r="J41" s="62" t="s">
        <v>128</v>
      </c>
      <c r="K41" s="62" t="s">
        <v>128</v>
      </c>
    </row>
    <row r="42" spans="2:11">
      <c r="B42" s="1" t="s">
        <v>157</v>
      </c>
      <c r="C42" s="3">
        <v>50</v>
      </c>
      <c r="D42" s="4" t="s">
        <v>147</v>
      </c>
      <c r="E42" s="4">
        <v>4</v>
      </c>
      <c r="F42" s="38">
        <v>11.5</v>
      </c>
      <c r="G42" s="64">
        <f t="shared" si="0"/>
        <v>0.92</v>
      </c>
      <c r="H42" s="62" t="s">
        <v>128</v>
      </c>
      <c r="I42" s="62" t="s">
        <v>128</v>
      </c>
      <c r="J42" s="51">
        <f>SUM(C42/E42)</f>
        <v>12.5</v>
      </c>
      <c r="K42" s="51">
        <f>SUM(C42/E42)/2</f>
        <v>6.25</v>
      </c>
    </row>
    <row r="43" spans="2:11">
      <c r="B43" s="1" t="s">
        <v>23</v>
      </c>
      <c r="C43" s="5">
        <v>15</v>
      </c>
      <c r="D43" s="4" t="s">
        <v>158</v>
      </c>
      <c r="E43" s="6">
        <v>0.2</v>
      </c>
      <c r="F43" s="39">
        <v>7.3</v>
      </c>
      <c r="G43" s="64">
        <f t="shared" si="0"/>
        <v>9.7333333333333327E-2</v>
      </c>
      <c r="H43" s="51">
        <f t="shared" si="3"/>
        <v>75</v>
      </c>
      <c r="I43" s="51">
        <f t="shared" si="6"/>
        <v>37.5</v>
      </c>
      <c r="J43" s="62" t="s">
        <v>128</v>
      </c>
      <c r="K43" s="62" t="s">
        <v>128</v>
      </c>
    </row>
    <row r="44" spans="2:11">
      <c r="B44" s="18" t="s">
        <v>26</v>
      </c>
      <c r="C44" s="18"/>
      <c r="D44" s="18"/>
      <c r="E44" s="18"/>
      <c r="F44" s="18"/>
      <c r="G44" s="18"/>
      <c r="H44" s="55"/>
      <c r="I44" s="55"/>
      <c r="J44" s="55"/>
      <c r="K44" s="55"/>
    </row>
    <row r="45" spans="2:11">
      <c r="B45" s="1" t="s">
        <v>221</v>
      </c>
      <c r="C45" s="5">
        <v>50</v>
      </c>
      <c r="D45" s="4" t="s">
        <v>193</v>
      </c>
      <c r="E45" s="6">
        <v>1.4</v>
      </c>
      <c r="F45" s="39">
        <v>11</v>
      </c>
      <c r="G45" s="64">
        <f t="shared" si="0"/>
        <v>0.308</v>
      </c>
      <c r="H45" s="51">
        <f t="shared" si="3"/>
        <v>35.714285714285715</v>
      </c>
      <c r="I45" s="51">
        <f t="shared" ref="I45:I64" si="7">SUM(C45/E45)/2</f>
        <v>17.857142857142858</v>
      </c>
      <c r="J45" s="62" t="s">
        <v>128</v>
      </c>
      <c r="K45" s="62" t="s">
        <v>128</v>
      </c>
    </row>
    <row r="46" spans="2:11">
      <c r="B46" s="1" t="s">
        <v>159</v>
      </c>
      <c r="C46" s="5">
        <v>180</v>
      </c>
      <c r="D46" s="4" t="s">
        <v>192</v>
      </c>
      <c r="E46" s="6">
        <v>1.4</v>
      </c>
      <c r="F46" s="39">
        <v>26.5</v>
      </c>
      <c r="G46" s="64">
        <f>SUM(F46/C46)*E46</f>
        <v>0.20611111111111111</v>
      </c>
      <c r="H46" s="51">
        <f>SUM(C46/E46)</f>
        <v>128.57142857142858</v>
      </c>
      <c r="I46" s="51">
        <f>SUM(C46/E46)/2</f>
        <v>64.285714285714292</v>
      </c>
      <c r="J46" s="62" t="s">
        <v>128</v>
      </c>
      <c r="K46" s="62" t="s">
        <v>128</v>
      </c>
    </row>
    <row r="47" spans="2:11">
      <c r="B47" s="1" t="s">
        <v>222</v>
      </c>
      <c r="C47" s="5">
        <v>50</v>
      </c>
      <c r="D47" s="4" t="s">
        <v>138</v>
      </c>
      <c r="E47" s="6">
        <v>1.5</v>
      </c>
      <c r="F47" s="39">
        <v>10</v>
      </c>
      <c r="G47" s="64">
        <f>SUM(F47/C47)*E47</f>
        <v>0.30000000000000004</v>
      </c>
      <c r="H47" s="51">
        <f>SUM(C47/E47)</f>
        <v>33.333333333333336</v>
      </c>
      <c r="I47" s="51">
        <f>SUM(C47/E47)/2</f>
        <v>16.666666666666668</v>
      </c>
      <c r="J47" s="62" t="s">
        <v>128</v>
      </c>
      <c r="K47" s="62" t="s">
        <v>128</v>
      </c>
    </row>
    <row r="48" spans="2:11">
      <c r="B48" s="1" t="s">
        <v>160</v>
      </c>
      <c r="C48" s="5">
        <v>180</v>
      </c>
      <c r="D48" s="4" t="s">
        <v>138</v>
      </c>
      <c r="E48" s="6">
        <v>1.5</v>
      </c>
      <c r="F48" s="39">
        <v>18.5</v>
      </c>
      <c r="G48" s="64">
        <f>SUM(F48/C48)*E48</f>
        <v>0.15416666666666667</v>
      </c>
      <c r="H48" s="51">
        <f>SUM(C48/E48)</f>
        <v>120</v>
      </c>
      <c r="I48" s="51">
        <f>SUM(C48/E48)/2</f>
        <v>60</v>
      </c>
      <c r="J48" s="62" t="s">
        <v>128</v>
      </c>
      <c r="K48" s="62" t="s">
        <v>128</v>
      </c>
    </row>
    <row r="49" spans="2:11">
      <c r="B49" s="1" t="s">
        <v>162</v>
      </c>
      <c r="C49" s="5">
        <v>50</v>
      </c>
      <c r="D49" s="4" t="s">
        <v>163</v>
      </c>
      <c r="E49" s="6">
        <v>4</v>
      </c>
      <c r="F49" s="339">
        <v>19</v>
      </c>
      <c r="G49" s="64">
        <f t="shared" si="0"/>
        <v>1.52</v>
      </c>
      <c r="H49" s="62" t="s">
        <v>128</v>
      </c>
      <c r="I49" s="62" t="s">
        <v>128</v>
      </c>
      <c r="J49" s="51">
        <f>SUM(C49/E49)</f>
        <v>12.5</v>
      </c>
      <c r="K49" s="51">
        <f>SUM(C49/E49)/2</f>
        <v>6.25</v>
      </c>
    </row>
    <row r="50" spans="2:11">
      <c r="B50" s="1" t="s">
        <v>173</v>
      </c>
      <c r="C50" s="5">
        <v>50</v>
      </c>
      <c r="D50" s="4" t="s">
        <v>163</v>
      </c>
      <c r="E50" s="6">
        <v>4</v>
      </c>
      <c r="F50" s="339">
        <v>24.5</v>
      </c>
      <c r="G50" s="64">
        <f>SUM(F50/C50)*E50</f>
        <v>1.96</v>
      </c>
      <c r="H50" s="62" t="s">
        <v>128</v>
      </c>
      <c r="I50" s="62" t="s">
        <v>128</v>
      </c>
      <c r="J50" s="51">
        <f>SUM(C50/E50)</f>
        <v>12.5</v>
      </c>
      <c r="K50" s="51">
        <f>SUM(C50/E50)/2</f>
        <v>6.25</v>
      </c>
    </row>
    <row r="51" spans="2:11">
      <c r="B51" s="1" t="s">
        <v>164</v>
      </c>
      <c r="C51" s="3">
        <v>30</v>
      </c>
      <c r="D51" s="4" t="s">
        <v>165</v>
      </c>
      <c r="E51" s="4">
        <v>0.4</v>
      </c>
      <c r="F51" s="339">
        <v>30.5</v>
      </c>
      <c r="G51" s="64">
        <f t="shared" si="0"/>
        <v>0.40666666666666668</v>
      </c>
      <c r="H51" s="51">
        <f t="shared" si="3"/>
        <v>75</v>
      </c>
      <c r="I51" s="51">
        <f t="shared" si="7"/>
        <v>37.5</v>
      </c>
      <c r="J51" s="62" t="s">
        <v>128</v>
      </c>
      <c r="K51" s="62" t="s">
        <v>128</v>
      </c>
    </row>
    <row r="52" spans="2:11">
      <c r="B52" s="1" t="s">
        <v>167</v>
      </c>
      <c r="C52" s="3">
        <v>30</v>
      </c>
      <c r="D52" s="4" t="s">
        <v>165</v>
      </c>
      <c r="E52" s="4">
        <v>0.4</v>
      </c>
      <c r="F52" s="339">
        <v>39</v>
      </c>
      <c r="G52" s="64">
        <f t="shared" si="0"/>
        <v>0.52</v>
      </c>
      <c r="H52" s="51">
        <f t="shared" si="3"/>
        <v>75</v>
      </c>
      <c r="I52" s="51">
        <f t="shared" si="7"/>
        <v>37.5</v>
      </c>
      <c r="J52" s="62" t="s">
        <v>128</v>
      </c>
      <c r="K52" s="62" t="s">
        <v>128</v>
      </c>
    </row>
    <row r="53" spans="2:11">
      <c r="B53" s="1" t="s">
        <v>168</v>
      </c>
      <c r="C53" s="3">
        <v>30</v>
      </c>
      <c r="D53" s="4" t="s">
        <v>165</v>
      </c>
      <c r="E53" s="4">
        <v>0.4</v>
      </c>
      <c r="F53" s="339">
        <v>31</v>
      </c>
      <c r="G53" s="64">
        <f t="shared" si="0"/>
        <v>0.41333333333333339</v>
      </c>
      <c r="H53" s="51">
        <f t="shared" si="3"/>
        <v>75</v>
      </c>
      <c r="I53" s="51">
        <f t="shared" si="7"/>
        <v>37.5</v>
      </c>
      <c r="J53" s="62" t="s">
        <v>128</v>
      </c>
      <c r="K53" s="62" t="s">
        <v>128</v>
      </c>
    </row>
    <row r="54" spans="2:11">
      <c r="B54" s="1" t="s">
        <v>169</v>
      </c>
      <c r="C54" s="3">
        <v>30</v>
      </c>
      <c r="D54" s="4" t="s">
        <v>165</v>
      </c>
      <c r="E54" s="4">
        <v>0.4</v>
      </c>
      <c r="F54" s="339">
        <v>31</v>
      </c>
      <c r="G54" s="64">
        <f t="shared" si="0"/>
        <v>0.41333333333333339</v>
      </c>
      <c r="H54" s="51">
        <f t="shared" si="3"/>
        <v>75</v>
      </c>
      <c r="I54" s="51">
        <f t="shared" si="7"/>
        <v>37.5</v>
      </c>
      <c r="J54" s="62" t="s">
        <v>128</v>
      </c>
      <c r="K54" s="62" t="s">
        <v>128</v>
      </c>
    </row>
    <row r="55" spans="2:11">
      <c r="B55" s="1" t="s">
        <v>170</v>
      </c>
      <c r="C55" s="3">
        <v>30</v>
      </c>
      <c r="D55" s="4" t="s">
        <v>165</v>
      </c>
      <c r="E55" s="4">
        <v>0.4</v>
      </c>
      <c r="F55" s="339">
        <v>31</v>
      </c>
      <c r="G55" s="64">
        <f t="shared" si="0"/>
        <v>0.41333333333333339</v>
      </c>
      <c r="H55" s="51">
        <f t="shared" si="3"/>
        <v>75</v>
      </c>
      <c r="I55" s="51">
        <f t="shared" si="7"/>
        <v>37.5</v>
      </c>
      <c r="J55" s="62" t="s">
        <v>128</v>
      </c>
      <c r="K55" s="62" t="s">
        <v>128</v>
      </c>
    </row>
    <row r="56" spans="2:11">
      <c r="B56" s="7" t="s">
        <v>166</v>
      </c>
      <c r="C56" s="3">
        <v>30</v>
      </c>
      <c r="D56" s="4" t="s">
        <v>194</v>
      </c>
      <c r="E56" s="4">
        <v>0.2</v>
      </c>
      <c r="F56" s="339">
        <v>24</v>
      </c>
      <c r="G56" s="64">
        <f>SUM(F56/C56)*E56</f>
        <v>0.16000000000000003</v>
      </c>
      <c r="H56" s="51">
        <f>SUM(C56/E56)</f>
        <v>150</v>
      </c>
      <c r="I56" s="51">
        <f>SUM(C56/E56)/2</f>
        <v>75</v>
      </c>
      <c r="J56" s="62" t="s">
        <v>128</v>
      </c>
      <c r="K56" s="62" t="s">
        <v>128</v>
      </c>
    </row>
    <row r="57" spans="2:11">
      <c r="B57" s="1" t="s">
        <v>172</v>
      </c>
      <c r="C57" s="3">
        <v>30</v>
      </c>
      <c r="D57" s="4" t="s">
        <v>165</v>
      </c>
      <c r="E57" s="4">
        <v>0.4</v>
      </c>
      <c r="F57" s="339">
        <v>25.5</v>
      </c>
      <c r="G57" s="64">
        <f>SUM(F57/C57)*E57</f>
        <v>0.34</v>
      </c>
      <c r="H57" s="51">
        <f>SUM(C57/E57)</f>
        <v>75</v>
      </c>
      <c r="I57" s="51">
        <f>SUM(C57/E57)/2</f>
        <v>37.5</v>
      </c>
      <c r="J57" s="62" t="s">
        <v>128</v>
      </c>
      <c r="K57" s="62" t="s">
        <v>128</v>
      </c>
    </row>
    <row r="58" spans="2:11">
      <c r="B58" s="1" t="s">
        <v>171</v>
      </c>
      <c r="C58" s="3">
        <v>30</v>
      </c>
      <c r="D58" s="4" t="s">
        <v>165</v>
      </c>
      <c r="E58" s="4">
        <v>0.4</v>
      </c>
      <c r="F58" s="339">
        <v>32.5</v>
      </c>
      <c r="G58" s="64">
        <f t="shared" si="0"/>
        <v>0.43333333333333335</v>
      </c>
      <c r="H58" s="51">
        <f t="shared" si="3"/>
        <v>75</v>
      </c>
      <c r="I58" s="51">
        <f t="shared" si="7"/>
        <v>37.5</v>
      </c>
      <c r="J58" s="62" t="s">
        <v>128</v>
      </c>
      <c r="K58" s="62" t="s">
        <v>128</v>
      </c>
    </row>
    <row r="59" spans="2:11">
      <c r="B59" s="1" t="s">
        <v>174</v>
      </c>
      <c r="C59" s="5">
        <v>15</v>
      </c>
      <c r="D59" s="4" t="s">
        <v>158</v>
      </c>
      <c r="E59" s="6">
        <v>0.1</v>
      </c>
      <c r="F59" s="339">
        <v>30.5</v>
      </c>
      <c r="G59" s="64">
        <f>SUM(F59/C59)*E59</f>
        <v>0.20333333333333334</v>
      </c>
      <c r="H59" s="51">
        <f>SUM(C59/E59)</f>
        <v>150</v>
      </c>
      <c r="I59" s="51">
        <f>SUM(C59/E59)/2</f>
        <v>75</v>
      </c>
      <c r="J59" s="62" t="s">
        <v>128</v>
      </c>
      <c r="K59" s="62" t="s">
        <v>128</v>
      </c>
    </row>
    <row r="60" spans="2:11">
      <c r="B60" s="1" t="s">
        <v>178</v>
      </c>
      <c r="C60" s="3">
        <v>50</v>
      </c>
      <c r="D60" s="4" t="s">
        <v>209</v>
      </c>
      <c r="E60" s="4">
        <v>0.6</v>
      </c>
      <c r="F60" s="339">
        <v>16</v>
      </c>
      <c r="G60" s="64">
        <f>SUM(F60/C60)*E60</f>
        <v>0.192</v>
      </c>
      <c r="H60" s="51">
        <f>SUM(C60/E60)</f>
        <v>83.333333333333343</v>
      </c>
      <c r="I60" s="51">
        <f>SUM(C60/E60)/2</f>
        <v>41.666666666666671</v>
      </c>
      <c r="J60" s="62" t="s">
        <v>128</v>
      </c>
      <c r="K60" s="62" t="s">
        <v>128</v>
      </c>
    </row>
    <row r="61" spans="2:11">
      <c r="B61" s="1" t="s">
        <v>175</v>
      </c>
      <c r="C61" s="3">
        <v>50</v>
      </c>
      <c r="D61" s="4" t="s">
        <v>209</v>
      </c>
      <c r="E61" s="4">
        <v>0.6</v>
      </c>
      <c r="F61" s="339">
        <v>16</v>
      </c>
      <c r="G61" s="64">
        <f t="shared" si="0"/>
        <v>0.192</v>
      </c>
      <c r="H61" s="51">
        <f t="shared" si="3"/>
        <v>83.333333333333343</v>
      </c>
      <c r="I61" s="51">
        <f t="shared" si="7"/>
        <v>41.666666666666671</v>
      </c>
      <c r="J61" s="62" t="s">
        <v>128</v>
      </c>
      <c r="K61" s="62" t="s">
        <v>128</v>
      </c>
    </row>
    <row r="62" spans="2:11">
      <c r="B62" s="1" t="s">
        <v>176</v>
      </c>
      <c r="C62" s="3">
        <v>50</v>
      </c>
      <c r="D62" s="4" t="s">
        <v>197</v>
      </c>
      <c r="E62" s="4">
        <v>0.8</v>
      </c>
      <c r="F62" s="339">
        <v>18</v>
      </c>
      <c r="G62" s="64">
        <f t="shared" si="0"/>
        <v>0.28799999999999998</v>
      </c>
      <c r="H62" s="51">
        <f t="shared" si="3"/>
        <v>62.5</v>
      </c>
      <c r="I62" s="51">
        <f t="shared" si="7"/>
        <v>31.25</v>
      </c>
      <c r="J62" s="62" t="s">
        <v>128</v>
      </c>
      <c r="K62" s="62" t="s">
        <v>128</v>
      </c>
    </row>
    <row r="63" spans="2:11">
      <c r="B63" s="1" t="s">
        <v>177</v>
      </c>
      <c r="C63" s="3">
        <v>50</v>
      </c>
      <c r="D63" s="4" t="s">
        <v>209</v>
      </c>
      <c r="E63" s="4">
        <v>0.6</v>
      </c>
      <c r="F63" s="339">
        <v>14.5</v>
      </c>
      <c r="G63" s="64">
        <f t="shared" si="0"/>
        <v>0.17399999999999999</v>
      </c>
      <c r="H63" s="51">
        <f t="shared" si="3"/>
        <v>83.333333333333343</v>
      </c>
      <c r="I63" s="51">
        <f t="shared" si="7"/>
        <v>41.666666666666671</v>
      </c>
      <c r="J63" s="62" t="s">
        <v>128</v>
      </c>
      <c r="K63" s="62" t="s">
        <v>128</v>
      </c>
    </row>
    <row r="64" spans="2:11">
      <c r="B64" s="1" t="s">
        <v>366</v>
      </c>
      <c r="C64" s="3">
        <v>50</v>
      </c>
      <c r="D64" s="4" t="s">
        <v>197</v>
      </c>
      <c r="E64" s="4">
        <v>0.8</v>
      </c>
      <c r="F64" s="339">
        <v>25.5</v>
      </c>
      <c r="G64" s="64">
        <f t="shared" si="0"/>
        <v>0.40800000000000003</v>
      </c>
      <c r="H64" s="51">
        <f t="shared" si="3"/>
        <v>62.5</v>
      </c>
      <c r="I64" s="51">
        <f t="shared" si="7"/>
        <v>31.25</v>
      </c>
      <c r="J64" s="62" t="s">
        <v>128</v>
      </c>
      <c r="K64" s="62" t="s">
        <v>128</v>
      </c>
    </row>
    <row r="65" spans="2:11">
      <c r="B65" s="13" t="s">
        <v>120</v>
      </c>
      <c r="C65" s="13"/>
      <c r="D65" s="13"/>
      <c r="E65" s="13"/>
      <c r="F65" s="13"/>
      <c r="G65" s="13"/>
      <c r="H65" s="56"/>
      <c r="I65" s="56"/>
      <c r="J65" s="56"/>
      <c r="K65" s="56"/>
    </row>
    <row r="66" spans="2:11">
      <c r="B66" s="1" t="s">
        <v>223</v>
      </c>
      <c r="C66" s="3">
        <v>50</v>
      </c>
      <c r="D66" s="4" t="s">
        <v>137</v>
      </c>
      <c r="E66" s="4">
        <v>0.2</v>
      </c>
      <c r="F66" s="38">
        <v>8.5</v>
      </c>
      <c r="G66" s="64">
        <f>SUM(F66/C66)*E66</f>
        <v>3.4000000000000002E-2</v>
      </c>
      <c r="H66" s="51">
        <f>SUM(C66/E66)</f>
        <v>250</v>
      </c>
      <c r="I66" s="51">
        <f>SUM(C66/E66)/2</f>
        <v>125</v>
      </c>
      <c r="J66" s="62" t="s">
        <v>128</v>
      </c>
      <c r="K66" s="62" t="s">
        <v>128</v>
      </c>
    </row>
    <row r="67" spans="2:11">
      <c r="B67" s="1" t="s">
        <v>180</v>
      </c>
      <c r="C67" s="3">
        <v>100</v>
      </c>
      <c r="D67" s="4" t="s">
        <v>137</v>
      </c>
      <c r="E67" s="4">
        <v>0.2</v>
      </c>
      <c r="F67" s="38">
        <v>11.5</v>
      </c>
      <c r="G67" s="64">
        <f t="shared" ref="G67" si="8">SUM(F67/C67)*E67</f>
        <v>2.3000000000000003E-2</v>
      </c>
      <c r="H67" s="51">
        <f>SUM(C67/E67)</f>
        <v>500</v>
      </c>
      <c r="I67" s="51">
        <f>SUM(C67/E67)/2</f>
        <v>250</v>
      </c>
      <c r="J67" s="62" t="s">
        <v>128</v>
      </c>
      <c r="K67" s="62" t="s">
        <v>128</v>
      </c>
    </row>
    <row r="68" spans="2:11">
      <c r="B68" s="1" t="s">
        <v>224</v>
      </c>
      <c r="C68" s="3">
        <v>50</v>
      </c>
      <c r="D68" s="4" t="s">
        <v>134</v>
      </c>
      <c r="E68" s="4">
        <v>0.8</v>
      </c>
      <c r="F68" s="38">
        <v>8.5</v>
      </c>
      <c r="G68" s="64">
        <f>SUM(F68/C68)*E68</f>
        <v>0.13600000000000001</v>
      </c>
      <c r="H68" s="51">
        <f>SUM(C68/E68)</f>
        <v>62.5</v>
      </c>
      <c r="I68" s="51">
        <f>SUM(C68/E68)/2</f>
        <v>31.25</v>
      </c>
      <c r="J68" s="62" t="s">
        <v>128</v>
      </c>
      <c r="K68" s="62" t="s">
        <v>128</v>
      </c>
    </row>
    <row r="69" spans="2:11">
      <c r="B69" s="1" t="s">
        <v>181</v>
      </c>
      <c r="C69" s="3">
        <v>150</v>
      </c>
      <c r="D69" s="4" t="s">
        <v>134</v>
      </c>
      <c r="E69" s="4">
        <v>0.8</v>
      </c>
      <c r="F69" s="38">
        <v>20</v>
      </c>
      <c r="G69" s="64">
        <f t="shared" ref="G69" si="9">SUM(F69/C69)*E69</f>
        <v>0.10666666666666667</v>
      </c>
      <c r="H69" s="51">
        <f t="shared" si="3"/>
        <v>187.5</v>
      </c>
      <c r="I69" s="51">
        <f t="shared" ref="I69:I72" si="10">SUM(C69/E69)/2</f>
        <v>93.75</v>
      </c>
      <c r="J69" s="62" t="s">
        <v>128</v>
      </c>
      <c r="K69" s="62" t="s">
        <v>128</v>
      </c>
    </row>
    <row r="70" spans="2:11">
      <c r="B70" s="25" t="s">
        <v>225</v>
      </c>
      <c r="C70" s="3">
        <v>50</v>
      </c>
      <c r="D70" s="4" t="s">
        <v>137</v>
      </c>
      <c r="E70" s="4">
        <v>0.8</v>
      </c>
      <c r="F70" s="38">
        <v>13</v>
      </c>
      <c r="G70" s="64">
        <f>SUM(F70/C70)*E70</f>
        <v>0.20800000000000002</v>
      </c>
      <c r="H70" s="62" t="s">
        <v>128</v>
      </c>
      <c r="I70" s="62" t="s">
        <v>128</v>
      </c>
      <c r="J70" s="51">
        <f>SUM(C70/E70)</f>
        <v>62.5</v>
      </c>
      <c r="K70" s="51">
        <f>SUM(C70/E70)/2</f>
        <v>31.25</v>
      </c>
    </row>
    <row r="71" spans="2:11">
      <c r="B71" s="25" t="s">
        <v>179</v>
      </c>
      <c r="C71" s="3">
        <v>200</v>
      </c>
      <c r="D71" s="4" t="s">
        <v>161</v>
      </c>
      <c r="E71" s="6">
        <v>0.8</v>
      </c>
      <c r="F71" s="38">
        <v>31</v>
      </c>
      <c r="G71" s="64">
        <f t="shared" ref="G71" si="11">SUM(F71/C71)*E71</f>
        <v>0.124</v>
      </c>
      <c r="H71" s="62" t="s">
        <v>128</v>
      </c>
      <c r="I71" s="62" t="s">
        <v>128</v>
      </c>
      <c r="J71" s="51">
        <f t="shared" ref="J71" si="12">SUM(C71/E71)</f>
        <v>250</v>
      </c>
      <c r="K71" s="51">
        <f t="shared" ref="K71" si="13">SUM(C71/E71)/2</f>
        <v>125</v>
      </c>
    </row>
    <row r="72" spans="2:11">
      <c r="B72" s="1" t="s">
        <v>182</v>
      </c>
      <c r="C72" s="3">
        <v>15</v>
      </c>
      <c r="D72" s="4" t="s">
        <v>158</v>
      </c>
      <c r="E72" s="4">
        <v>0.1</v>
      </c>
      <c r="F72" s="38">
        <v>6.5</v>
      </c>
      <c r="G72" s="64">
        <f t="shared" si="0"/>
        <v>4.3333333333333335E-2</v>
      </c>
      <c r="H72" s="51">
        <f t="shared" si="3"/>
        <v>150</v>
      </c>
      <c r="I72" s="51">
        <f t="shared" si="10"/>
        <v>75</v>
      </c>
      <c r="J72" s="62" t="s">
        <v>128</v>
      </c>
      <c r="K72" s="62" t="s">
        <v>128</v>
      </c>
    </row>
    <row r="73" spans="2:11">
      <c r="B73" s="1" t="s">
        <v>1249</v>
      </c>
      <c r="C73" s="3">
        <v>10</v>
      </c>
      <c r="D73" s="4" t="s">
        <v>158</v>
      </c>
      <c r="E73" s="4">
        <v>0.1</v>
      </c>
      <c r="F73" s="38">
        <v>5.5</v>
      </c>
      <c r="G73" s="64">
        <f>SUM(F73/C73)*E73</f>
        <v>5.5000000000000007E-2</v>
      </c>
      <c r="H73" s="51">
        <f>SUM(C73/E73)</f>
        <v>100</v>
      </c>
      <c r="I73" s="51">
        <f>SUM(C73/E73)/2</f>
        <v>50</v>
      </c>
      <c r="J73" s="62" t="s">
        <v>128</v>
      </c>
      <c r="K73" s="62" t="s">
        <v>128</v>
      </c>
    </row>
    <row r="74" spans="2:11">
      <c r="B74" s="13" t="s">
        <v>24</v>
      </c>
      <c r="C74" s="13"/>
      <c r="D74" s="13"/>
      <c r="E74" s="13"/>
      <c r="F74" s="13"/>
      <c r="G74" s="13"/>
      <c r="H74" s="56"/>
      <c r="I74" s="56"/>
      <c r="J74" s="56"/>
      <c r="K74" s="56"/>
    </row>
    <row r="75" spans="2:11">
      <c r="B75" s="1" t="s">
        <v>226</v>
      </c>
      <c r="C75" s="3">
        <v>15</v>
      </c>
      <c r="D75" s="4" t="s">
        <v>195</v>
      </c>
      <c r="E75" s="4">
        <v>0.5</v>
      </c>
      <c r="F75" s="38">
        <v>10</v>
      </c>
      <c r="G75" s="64">
        <f>SUM(F75/C75)*E75</f>
        <v>0.33333333333333331</v>
      </c>
      <c r="H75" s="51">
        <f>SUM(C75/E75)</f>
        <v>30</v>
      </c>
      <c r="I75" s="51">
        <f>SUM(C75/E75)/2</f>
        <v>15</v>
      </c>
      <c r="J75" s="51">
        <f>SUM(C75/E75)</f>
        <v>30</v>
      </c>
      <c r="K75" s="51">
        <f>SUM(C75/E75)/2</f>
        <v>15</v>
      </c>
    </row>
    <row r="76" spans="2:11">
      <c r="B76" s="1" t="s">
        <v>183</v>
      </c>
      <c r="C76" s="3">
        <v>75</v>
      </c>
      <c r="D76" s="4" t="s">
        <v>195</v>
      </c>
      <c r="E76" s="4">
        <v>0.5</v>
      </c>
      <c r="F76" s="38">
        <v>25.5</v>
      </c>
      <c r="G76" s="64">
        <f t="shared" ref="G76" si="14">SUM(F76/C76)*E76</f>
        <v>0.17</v>
      </c>
      <c r="H76" s="51">
        <f>SUM(C76/E76)</f>
        <v>150</v>
      </c>
      <c r="I76" s="51">
        <f>SUM(C76/E76)/2</f>
        <v>75</v>
      </c>
      <c r="J76" s="51">
        <f>SUM(C76/E76)</f>
        <v>150</v>
      </c>
      <c r="K76" s="51">
        <f>SUM(C76/E76)/2</f>
        <v>75</v>
      </c>
    </row>
    <row r="77" spans="2:11">
      <c r="B77" s="1" t="s">
        <v>227</v>
      </c>
      <c r="C77" s="3">
        <v>50</v>
      </c>
      <c r="D77" s="4" t="s">
        <v>134</v>
      </c>
      <c r="E77" s="4">
        <v>0.8</v>
      </c>
      <c r="F77" s="38">
        <v>7</v>
      </c>
      <c r="G77" s="64">
        <f>SUM(F77/C77)*E77</f>
        <v>0.11200000000000002</v>
      </c>
      <c r="H77" s="51">
        <f>SUM(C77/E77)</f>
        <v>62.5</v>
      </c>
      <c r="I77" s="51">
        <f>SUM(C77/E77)/2</f>
        <v>31.25</v>
      </c>
      <c r="J77" s="51">
        <f>SUM(C77/E77)</f>
        <v>62.5</v>
      </c>
      <c r="K77" s="51">
        <f>SUM(C77/E77)/2</f>
        <v>31.25</v>
      </c>
    </row>
    <row r="78" spans="2:11">
      <c r="B78" s="1" t="s">
        <v>185</v>
      </c>
      <c r="C78" s="3">
        <v>100</v>
      </c>
      <c r="D78" s="4" t="s">
        <v>134</v>
      </c>
      <c r="E78" s="4">
        <v>0.8</v>
      </c>
      <c r="F78" s="38">
        <v>11.5</v>
      </c>
      <c r="G78" s="64">
        <f t="shared" ref="G78" si="15">SUM(F78/C78)*E78</f>
        <v>9.2000000000000012E-2</v>
      </c>
      <c r="H78" s="51">
        <f t="shared" si="3"/>
        <v>125</v>
      </c>
      <c r="I78" s="51">
        <f t="shared" ref="I78:I80" si="16">SUM(C78/E78)/2</f>
        <v>62.5</v>
      </c>
      <c r="J78" s="51">
        <f t="shared" ref="J78:J80" si="17">SUM(C78/E78)</f>
        <v>125</v>
      </c>
      <c r="K78" s="51">
        <f t="shared" ref="K78:K80" si="18">SUM(C78/E78)/2</f>
        <v>62.5</v>
      </c>
    </row>
    <row r="79" spans="2:11">
      <c r="B79" s="1" t="s">
        <v>184</v>
      </c>
      <c r="C79" s="3">
        <v>200</v>
      </c>
      <c r="D79" s="4" t="s">
        <v>134</v>
      </c>
      <c r="E79" s="4">
        <v>0.8</v>
      </c>
      <c r="F79" s="38">
        <v>18.5</v>
      </c>
      <c r="G79" s="64">
        <f>SUM(F79/C79)*E79</f>
        <v>7.3999999999999996E-2</v>
      </c>
      <c r="H79" s="51">
        <f>SUM(C79/E79)</f>
        <v>250</v>
      </c>
      <c r="I79" s="51">
        <f>SUM(C79/E79)/2</f>
        <v>125</v>
      </c>
      <c r="J79" s="51">
        <f>SUM(C79/E79)</f>
        <v>250</v>
      </c>
      <c r="K79" s="51">
        <f>SUM(C79/E79)/2</f>
        <v>125</v>
      </c>
    </row>
    <row r="80" spans="2:11">
      <c r="B80" s="1" t="s">
        <v>162</v>
      </c>
      <c r="C80" s="5">
        <v>50</v>
      </c>
      <c r="D80" s="4" t="s">
        <v>163</v>
      </c>
      <c r="E80" s="6">
        <v>2</v>
      </c>
      <c r="F80" s="39">
        <v>19</v>
      </c>
      <c r="G80" s="64">
        <f t="shared" ref="G80" si="19">SUM(F80/C80)*E80</f>
        <v>0.76</v>
      </c>
      <c r="H80" s="51">
        <f t="shared" si="3"/>
        <v>25</v>
      </c>
      <c r="I80" s="51">
        <f t="shared" si="16"/>
        <v>12.5</v>
      </c>
      <c r="J80" s="51">
        <f t="shared" si="17"/>
        <v>25</v>
      </c>
      <c r="K80" s="51">
        <f t="shared" si="18"/>
        <v>12.5</v>
      </c>
    </row>
    <row r="81" spans="2:11">
      <c r="B81" s="13" t="s">
        <v>35</v>
      </c>
      <c r="C81" s="13"/>
      <c r="D81" s="13"/>
      <c r="E81" s="13"/>
      <c r="F81" s="13"/>
      <c r="G81" s="13"/>
      <c r="H81" s="56"/>
      <c r="I81" s="56"/>
      <c r="J81" s="56"/>
      <c r="K81" s="56"/>
    </row>
    <row r="82" spans="2:11">
      <c r="B82" s="1" t="s">
        <v>186</v>
      </c>
      <c r="C82" s="3">
        <v>25</v>
      </c>
      <c r="D82" s="4" t="s">
        <v>196</v>
      </c>
      <c r="E82" s="4">
        <v>0.2</v>
      </c>
      <c r="F82" s="38">
        <v>16</v>
      </c>
      <c r="G82" s="64">
        <f t="shared" ref="G82:G117" si="20">SUM(F82/C82)*E82</f>
        <v>0.128</v>
      </c>
      <c r="H82" s="51">
        <f t="shared" si="3"/>
        <v>125</v>
      </c>
      <c r="I82" s="51">
        <f t="shared" ref="I82:I87" si="21">SUM(C82/E82)/2</f>
        <v>62.5</v>
      </c>
      <c r="J82" s="62" t="s">
        <v>128</v>
      </c>
      <c r="K82" s="62" t="s">
        <v>128</v>
      </c>
    </row>
    <row r="83" spans="2:11">
      <c r="B83" s="1" t="s">
        <v>187</v>
      </c>
      <c r="C83" s="3">
        <v>25</v>
      </c>
      <c r="D83" s="4" t="s">
        <v>196</v>
      </c>
      <c r="E83" s="4">
        <v>0.2</v>
      </c>
      <c r="F83" s="38">
        <v>16</v>
      </c>
      <c r="G83" s="64">
        <f t="shared" si="20"/>
        <v>0.128</v>
      </c>
      <c r="H83" s="51">
        <f t="shared" ref="H83:H87" si="22">SUM(C83/E83)</f>
        <v>125</v>
      </c>
      <c r="I83" s="51">
        <f t="shared" si="21"/>
        <v>62.5</v>
      </c>
      <c r="J83" s="62" t="s">
        <v>128</v>
      </c>
      <c r="K83" s="62" t="s">
        <v>128</v>
      </c>
    </row>
    <row r="84" spans="2:11">
      <c r="B84" s="1" t="s">
        <v>188</v>
      </c>
      <c r="C84" s="3">
        <v>25</v>
      </c>
      <c r="D84" s="4" t="s">
        <v>196</v>
      </c>
      <c r="E84" s="4">
        <v>0.2</v>
      </c>
      <c r="F84" s="38">
        <v>16</v>
      </c>
      <c r="G84" s="64">
        <f t="shared" si="20"/>
        <v>0.128</v>
      </c>
      <c r="H84" s="51">
        <f t="shared" si="22"/>
        <v>125</v>
      </c>
      <c r="I84" s="51">
        <f t="shared" si="21"/>
        <v>62.5</v>
      </c>
      <c r="J84" s="62" t="s">
        <v>128</v>
      </c>
      <c r="K84" s="62" t="s">
        <v>128</v>
      </c>
    </row>
    <row r="85" spans="2:11">
      <c r="B85" s="1" t="s">
        <v>189</v>
      </c>
      <c r="C85" s="3">
        <v>25</v>
      </c>
      <c r="D85" s="4" t="s">
        <v>196</v>
      </c>
      <c r="E85" s="4">
        <v>0.2</v>
      </c>
      <c r="F85" s="38">
        <v>16</v>
      </c>
      <c r="G85" s="64">
        <f t="shared" si="20"/>
        <v>0.128</v>
      </c>
      <c r="H85" s="51">
        <f t="shared" si="22"/>
        <v>125</v>
      </c>
      <c r="I85" s="51">
        <f t="shared" si="21"/>
        <v>62.5</v>
      </c>
      <c r="J85" s="62" t="s">
        <v>128</v>
      </c>
      <c r="K85" s="62" t="s">
        <v>128</v>
      </c>
    </row>
    <row r="86" spans="2:11">
      <c r="B86" s="1" t="s">
        <v>190</v>
      </c>
      <c r="C86" s="3">
        <v>25</v>
      </c>
      <c r="D86" s="4" t="s">
        <v>196</v>
      </c>
      <c r="E86" s="4">
        <v>0.2</v>
      </c>
      <c r="F86" s="38">
        <v>16</v>
      </c>
      <c r="G86" s="64">
        <f t="shared" si="20"/>
        <v>0.128</v>
      </c>
      <c r="H86" s="51">
        <f t="shared" si="22"/>
        <v>125</v>
      </c>
      <c r="I86" s="51">
        <f t="shared" si="21"/>
        <v>62.5</v>
      </c>
      <c r="J86" s="62" t="s">
        <v>128</v>
      </c>
      <c r="K86" s="62" t="s">
        <v>128</v>
      </c>
    </row>
    <row r="87" spans="2:11">
      <c r="B87" s="1" t="s">
        <v>191</v>
      </c>
      <c r="C87" s="3">
        <v>25</v>
      </c>
      <c r="D87" s="4" t="s">
        <v>196</v>
      </c>
      <c r="E87" s="4">
        <v>0.2</v>
      </c>
      <c r="F87" s="38">
        <v>16</v>
      </c>
      <c r="G87" s="64">
        <f t="shared" si="20"/>
        <v>0.128</v>
      </c>
      <c r="H87" s="51">
        <f t="shared" si="22"/>
        <v>125</v>
      </c>
      <c r="I87" s="51">
        <f t="shared" si="21"/>
        <v>62.5</v>
      </c>
      <c r="J87" s="62" t="s">
        <v>128</v>
      </c>
      <c r="K87" s="62" t="s">
        <v>128</v>
      </c>
    </row>
    <row r="88" spans="2:11">
      <c r="B88" s="13" t="s">
        <v>34</v>
      </c>
      <c r="C88" s="13"/>
      <c r="D88" s="13"/>
      <c r="E88" s="13"/>
      <c r="F88" s="13"/>
      <c r="G88" s="13"/>
      <c r="H88" s="56"/>
      <c r="I88" s="56"/>
      <c r="J88" s="56"/>
      <c r="K88" s="56"/>
    </row>
    <row r="89" spans="2:11">
      <c r="B89" s="1" t="s">
        <v>198</v>
      </c>
      <c r="C89" s="3">
        <v>50</v>
      </c>
      <c r="D89" s="4" t="s">
        <v>200</v>
      </c>
      <c r="E89" s="4">
        <v>1.5</v>
      </c>
      <c r="F89" s="38">
        <v>12.5</v>
      </c>
      <c r="G89" s="64">
        <f t="shared" si="20"/>
        <v>0.375</v>
      </c>
      <c r="H89" s="51">
        <f t="shared" ref="H89:H90" si="23">SUM(C89/E89)</f>
        <v>33.333333333333336</v>
      </c>
      <c r="I89" s="51">
        <f t="shared" ref="I89:I90" si="24">SUM(C89/E89)/2</f>
        <v>16.666666666666668</v>
      </c>
      <c r="J89" s="62" t="s">
        <v>128</v>
      </c>
      <c r="K89" s="62" t="s">
        <v>128</v>
      </c>
    </row>
    <row r="90" spans="2:11">
      <c r="B90" s="1" t="s">
        <v>199</v>
      </c>
      <c r="C90" s="3">
        <v>50</v>
      </c>
      <c r="D90" s="4" t="s">
        <v>200</v>
      </c>
      <c r="E90" s="4">
        <v>1.5</v>
      </c>
      <c r="F90" s="38">
        <v>16.5</v>
      </c>
      <c r="G90" s="64">
        <f t="shared" si="20"/>
        <v>0.495</v>
      </c>
      <c r="H90" s="51">
        <f t="shared" si="23"/>
        <v>33.333333333333336</v>
      </c>
      <c r="I90" s="51">
        <f t="shared" si="24"/>
        <v>16.666666666666668</v>
      </c>
      <c r="J90" s="62" t="s">
        <v>128</v>
      </c>
      <c r="K90" s="62" t="s">
        <v>128</v>
      </c>
    </row>
    <row r="91" spans="2:11">
      <c r="B91" s="13" t="s">
        <v>37</v>
      </c>
      <c r="C91" s="13"/>
      <c r="D91" s="13"/>
      <c r="E91" s="13"/>
      <c r="F91" s="13"/>
      <c r="G91" s="13"/>
      <c r="H91" s="56"/>
      <c r="I91" s="56"/>
      <c r="J91" s="56"/>
      <c r="K91" s="56"/>
    </row>
    <row r="92" spans="2:11">
      <c r="B92" s="1" t="s">
        <v>201</v>
      </c>
      <c r="C92" s="3">
        <v>250</v>
      </c>
      <c r="D92" s="4" t="s">
        <v>138</v>
      </c>
      <c r="E92" s="4">
        <v>1.5</v>
      </c>
      <c r="F92" s="38">
        <v>14</v>
      </c>
      <c r="G92" s="64">
        <f t="shared" si="20"/>
        <v>8.4000000000000005E-2</v>
      </c>
      <c r="H92" s="62" t="s">
        <v>253</v>
      </c>
      <c r="I92" s="62" t="s">
        <v>253</v>
      </c>
      <c r="J92" s="62" t="s">
        <v>253</v>
      </c>
      <c r="K92" s="62" t="s">
        <v>253</v>
      </c>
    </row>
    <row r="93" spans="2:11">
      <c r="B93" s="1" t="s">
        <v>202</v>
      </c>
      <c r="C93" s="3">
        <v>250</v>
      </c>
      <c r="D93" s="4" t="s">
        <v>138</v>
      </c>
      <c r="E93" s="4">
        <v>1.5</v>
      </c>
      <c r="F93" s="38">
        <v>14</v>
      </c>
      <c r="G93" s="64">
        <f t="shared" si="20"/>
        <v>8.4000000000000005E-2</v>
      </c>
      <c r="H93" s="62" t="s">
        <v>253</v>
      </c>
      <c r="I93" s="62" t="s">
        <v>253</v>
      </c>
      <c r="J93" s="62" t="s">
        <v>253</v>
      </c>
      <c r="K93" s="62" t="s">
        <v>253</v>
      </c>
    </row>
    <row r="94" spans="2:11">
      <c r="B94" s="1" t="s">
        <v>203</v>
      </c>
      <c r="C94" s="3">
        <v>250</v>
      </c>
      <c r="D94" s="4" t="s">
        <v>138</v>
      </c>
      <c r="E94" s="4">
        <v>1.5</v>
      </c>
      <c r="F94" s="38">
        <v>14</v>
      </c>
      <c r="G94" s="64">
        <f t="shared" si="20"/>
        <v>8.4000000000000005E-2</v>
      </c>
      <c r="H94" s="62" t="s">
        <v>253</v>
      </c>
      <c r="I94" s="62" t="s">
        <v>253</v>
      </c>
      <c r="J94" s="62" t="s">
        <v>253</v>
      </c>
      <c r="K94" s="62" t="s">
        <v>253</v>
      </c>
    </row>
    <row r="95" spans="2:11">
      <c r="B95" s="1" t="s">
        <v>204</v>
      </c>
      <c r="C95" s="3">
        <v>250</v>
      </c>
      <c r="D95" s="4" t="s">
        <v>138</v>
      </c>
      <c r="E95" s="4">
        <v>1.5</v>
      </c>
      <c r="F95" s="38">
        <v>14</v>
      </c>
      <c r="G95" s="64">
        <f t="shared" si="20"/>
        <v>8.4000000000000005E-2</v>
      </c>
      <c r="H95" s="62" t="s">
        <v>253</v>
      </c>
      <c r="I95" s="62" t="s">
        <v>253</v>
      </c>
      <c r="J95" s="62" t="s">
        <v>253</v>
      </c>
      <c r="K95" s="62" t="s">
        <v>253</v>
      </c>
    </row>
    <row r="96" spans="2:11">
      <c r="B96" s="1" t="s">
        <v>205</v>
      </c>
      <c r="C96" s="3">
        <v>250</v>
      </c>
      <c r="D96" s="4" t="s">
        <v>138</v>
      </c>
      <c r="E96" s="4">
        <v>1.5</v>
      </c>
      <c r="F96" s="38">
        <v>14</v>
      </c>
      <c r="G96" s="64">
        <f t="shared" si="20"/>
        <v>8.4000000000000005E-2</v>
      </c>
      <c r="H96" s="62" t="s">
        <v>253</v>
      </c>
      <c r="I96" s="62" t="s">
        <v>253</v>
      </c>
      <c r="J96" s="62" t="s">
        <v>253</v>
      </c>
      <c r="K96" s="62" t="s">
        <v>253</v>
      </c>
    </row>
    <row r="97" spans="2:11">
      <c r="B97" s="1" t="s">
        <v>206</v>
      </c>
      <c r="C97" s="3">
        <v>250</v>
      </c>
      <c r="D97" s="4" t="s">
        <v>138</v>
      </c>
      <c r="E97" s="4">
        <v>1.5</v>
      </c>
      <c r="F97" s="38">
        <v>14</v>
      </c>
      <c r="G97" s="64">
        <f t="shared" si="20"/>
        <v>8.4000000000000005E-2</v>
      </c>
      <c r="H97" s="62" t="s">
        <v>253</v>
      </c>
      <c r="I97" s="62" t="s">
        <v>253</v>
      </c>
      <c r="J97" s="62" t="s">
        <v>253</v>
      </c>
      <c r="K97" s="62" t="s">
        <v>253</v>
      </c>
    </row>
    <row r="98" spans="2:11">
      <c r="B98" s="19" t="s">
        <v>38</v>
      </c>
      <c r="C98" s="19"/>
      <c r="D98" s="19"/>
      <c r="E98" s="19"/>
      <c r="F98" s="19"/>
      <c r="G98" s="19"/>
      <c r="H98" s="57"/>
      <c r="I98" s="57"/>
      <c r="J98" s="57"/>
      <c r="K98" s="57"/>
    </row>
    <row r="99" spans="2:11">
      <c r="B99" s="1" t="s">
        <v>231</v>
      </c>
      <c r="C99" s="3">
        <v>50</v>
      </c>
      <c r="D99" s="4" t="s">
        <v>137</v>
      </c>
      <c r="E99" s="4">
        <v>0.8</v>
      </c>
      <c r="F99" s="38">
        <v>9</v>
      </c>
      <c r="G99" s="64">
        <f>SUM(F99/C99)*E99</f>
        <v>0.14399999999999999</v>
      </c>
      <c r="H99" s="51">
        <f>SUM(C99/E99)</f>
        <v>62.5</v>
      </c>
      <c r="I99" s="51">
        <f>SUM(C99/E99)/2</f>
        <v>31.25</v>
      </c>
      <c r="J99" s="62" t="s">
        <v>128</v>
      </c>
      <c r="K99" s="62" t="s">
        <v>128</v>
      </c>
    </row>
    <row r="100" spans="2:11">
      <c r="B100" s="1" t="s">
        <v>228</v>
      </c>
      <c r="C100" s="3">
        <v>100</v>
      </c>
      <c r="D100" s="4" t="s">
        <v>137</v>
      </c>
      <c r="E100" s="4">
        <v>0.8</v>
      </c>
      <c r="F100" s="38">
        <v>12.5</v>
      </c>
      <c r="G100" s="64">
        <f t="shared" ref="G100" si="25">SUM(F100/C100)*E100</f>
        <v>0.1</v>
      </c>
      <c r="H100" s="51">
        <f>SUM(C100/E100)</f>
        <v>125</v>
      </c>
      <c r="I100" s="51">
        <f>SUM(C100/E100)/2</f>
        <v>62.5</v>
      </c>
      <c r="J100" s="62" t="s">
        <v>128</v>
      </c>
      <c r="K100" s="62" t="s">
        <v>128</v>
      </c>
    </row>
    <row r="101" spans="2:11">
      <c r="B101" s="1" t="s">
        <v>229</v>
      </c>
      <c r="C101" s="3">
        <v>50</v>
      </c>
      <c r="D101" s="4" t="s">
        <v>137</v>
      </c>
      <c r="E101" s="4">
        <v>0.8</v>
      </c>
      <c r="F101" s="38">
        <v>12</v>
      </c>
      <c r="G101" s="64">
        <f>SUM(F101/C101)*E101</f>
        <v>0.192</v>
      </c>
      <c r="H101" s="62" t="s">
        <v>128</v>
      </c>
      <c r="I101" s="62" t="s">
        <v>128</v>
      </c>
      <c r="J101" s="51">
        <f>SUM(C101/E101)</f>
        <v>62.5</v>
      </c>
      <c r="K101" s="51">
        <f>SUM(C101/E101)/2</f>
        <v>31.25</v>
      </c>
    </row>
    <row r="102" spans="2:11">
      <c r="B102" s="1" t="s">
        <v>208</v>
      </c>
      <c r="C102" s="3">
        <v>100</v>
      </c>
      <c r="D102" s="4" t="s">
        <v>134</v>
      </c>
      <c r="E102" s="4">
        <v>1.2</v>
      </c>
      <c r="F102" s="38">
        <v>12.5</v>
      </c>
      <c r="G102" s="64">
        <f>SUM(F102/C102)*E102</f>
        <v>0.15</v>
      </c>
      <c r="H102" s="51">
        <f>SUM(C102/E102)</f>
        <v>83.333333333333343</v>
      </c>
      <c r="I102" s="51">
        <f>SUM(C102/E102)/2</f>
        <v>41.666666666666671</v>
      </c>
      <c r="J102" s="62" t="s">
        <v>128</v>
      </c>
      <c r="K102" s="62" t="s">
        <v>128</v>
      </c>
    </row>
    <row r="103" spans="2:11">
      <c r="B103" s="1" t="s">
        <v>207</v>
      </c>
      <c r="C103" s="3">
        <v>30</v>
      </c>
      <c r="D103" s="4" t="s">
        <v>209</v>
      </c>
      <c r="E103" s="4">
        <v>0.9</v>
      </c>
      <c r="F103" s="38">
        <v>12</v>
      </c>
      <c r="G103" s="64">
        <f>SUM(F103/C103)*E103</f>
        <v>0.36000000000000004</v>
      </c>
      <c r="H103" s="51">
        <f>SUM(C103/E103)</f>
        <v>33.333333333333336</v>
      </c>
      <c r="I103" s="51">
        <f>SUM(C103/E103)/2</f>
        <v>16.666666666666668</v>
      </c>
      <c r="J103" s="62" t="s">
        <v>128</v>
      </c>
      <c r="K103" s="62" t="s">
        <v>128</v>
      </c>
    </row>
    <row r="104" spans="2:11">
      <c r="B104" s="1" t="s">
        <v>232</v>
      </c>
      <c r="C104" s="3">
        <v>100</v>
      </c>
      <c r="D104" s="4" t="s">
        <v>137</v>
      </c>
      <c r="E104" s="4">
        <v>0.8</v>
      </c>
      <c r="F104" s="38">
        <v>9</v>
      </c>
      <c r="G104" s="64">
        <f t="shared" ref="G104" si="26">SUM(F104/C104)*E104</f>
        <v>7.1999999999999995E-2</v>
      </c>
      <c r="H104" s="51">
        <f>SUM(C104/E104)</f>
        <v>125</v>
      </c>
      <c r="I104" s="51">
        <f>SUM(C104/E104)/2</f>
        <v>62.5</v>
      </c>
      <c r="J104" s="62" t="s">
        <v>128</v>
      </c>
      <c r="K104" s="62" t="s">
        <v>128</v>
      </c>
    </row>
    <row r="105" spans="2:11">
      <c r="B105" s="1" t="s">
        <v>230</v>
      </c>
      <c r="C105" s="3">
        <v>100</v>
      </c>
      <c r="D105" s="4" t="s">
        <v>134</v>
      </c>
      <c r="E105" s="4">
        <v>0.8</v>
      </c>
      <c r="F105" s="38">
        <v>12.5</v>
      </c>
      <c r="G105" s="64">
        <f>SUM(F105/C105)*E105</f>
        <v>0.1</v>
      </c>
      <c r="H105" s="51">
        <f t="shared" ref="H105" si="27">SUM(C105/E105)</f>
        <v>125</v>
      </c>
      <c r="I105" s="51">
        <f t="shared" ref="I105:I117" si="28">SUM(C105/E105)/2</f>
        <v>62.5</v>
      </c>
      <c r="J105" s="62" t="s">
        <v>128</v>
      </c>
      <c r="K105" s="62" t="s">
        <v>128</v>
      </c>
    </row>
    <row r="106" spans="2:11">
      <c r="B106" s="32" t="s">
        <v>94</v>
      </c>
      <c r="C106" s="32"/>
      <c r="D106" s="32"/>
      <c r="E106" s="32"/>
      <c r="F106" s="32"/>
      <c r="G106" s="32"/>
      <c r="H106" s="58"/>
      <c r="I106" s="58"/>
      <c r="J106" s="58"/>
      <c r="K106" s="58"/>
    </row>
    <row r="107" spans="2:11">
      <c r="B107" s="1" t="s">
        <v>241</v>
      </c>
      <c r="C107" s="3">
        <v>50</v>
      </c>
      <c r="D107" s="4" t="s">
        <v>137</v>
      </c>
      <c r="E107" s="4">
        <v>0.8</v>
      </c>
      <c r="F107" s="63">
        <v>9</v>
      </c>
      <c r="G107" s="64">
        <f t="shared" ref="G107" si="29">SUM(F107/C107)*E107</f>
        <v>0.14399999999999999</v>
      </c>
      <c r="H107" s="51">
        <f>SUM(C107/E107)</f>
        <v>62.5</v>
      </c>
      <c r="I107" s="51">
        <f>SUM(C107/E107)/2</f>
        <v>31.25</v>
      </c>
      <c r="J107" s="62" t="s">
        <v>128</v>
      </c>
      <c r="K107" s="62" t="s">
        <v>128</v>
      </c>
    </row>
    <row r="108" spans="2:11">
      <c r="B108" s="1" t="s">
        <v>233</v>
      </c>
      <c r="C108" s="3">
        <v>100</v>
      </c>
      <c r="D108" s="4" t="s">
        <v>137</v>
      </c>
      <c r="E108" s="4">
        <v>0.8</v>
      </c>
      <c r="F108" s="63">
        <v>12</v>
      </c>
      <c r="G108" s="64">
        <f t="shared" ref="G108" si="30">SUM(F108/C108)*E108</f>
        <v>9.6000000000000002E-2</v>
      </c>
      <c r="H108" s="51">
        <f>SUM(C108/E108)</f>
        <v>125</v>
      </c>
      <c r="I108" s="51">
        <f>SUM(C108/E108)/2</f>
        <v>62.5</v>
      </c>
      <c r="J108" s="62" t="s">
        <v>128</v>
      </c>
      <c r="K108" s="62" t="s">
        <v>128</v>
      </c>
    </row>
    <row r="109" spans="2:11">
      <c r="B109" s="1" t="s">
        <v>234</v>
      </c>
      <c r="C109" s="3">
        <v>75</v>
      </c>
      <c r="D109" s="4" t="s">
        <v>134</v>
      </c>
      <c r="E109" s="4">
        <v>3</v>
      </c>
      <c r="F109" s="63">
        <v>10.5</v>
      </c>
      <c r="G109" s="64">
        <f t="shared" si="20"/>
        <v>0.42000000000000004</v>
      </c>
      <c r="H109" s="62" t="s">
        <v>128</v>
      </c>
      <c r="I109" s="62" t="s">
        <v>128</v>
      </c>
      <c r="J109" s="51">
        <f>SUM(C109/E109)</f>
        <v>25</v>
      </c>
      <c r="K109" s="51">
        <f>SUM(C109/E109)/2</f>
        <v>12.5</v>
      </c>
    </row>
    <row r="110" spans="2:11">
      <c r="B110" s="1" t="s">
        <v>235</v>
      </c>
      <c r="C110" s="3">
        <v>75</v>
      </c>
      <c r="D110" s="4" t="s">
        <v>147</v>
      </c>
      <c r="E110" s="4">
        <v>4</v>
      </c>
      <c r="F110" s="63">
        <v>12</v>
      </c>
      <c r="G110" s="64">
        <f t="shared" si="20"/>
        <v>0.64</v>
      </c>
      <c r="H110" s="62" t="s">
        <v>128</v>
      </c>
      <c r="I110" s="62" t="s">
        <v>128</v>
      </c>
      <c r="J110" s="51">
        <f>SUM(C110/E110)</f>
        <v>18.75</v>
      </c>
      <c r="K110" s="51">
        <f>SUM(C110/E110)/2</f>
        <v>9.375</v>
      </c>
    </row>
    <row r="111" spans="2:11">
      <c r="B111" s="1" t="s">
        <v>242</v>
      </c>
      <c r="C111" s="3">
        <v>50</v>
      </c>
      <c r="D111" s="4" t="s">
        <v>134</v>
      </c>
      <c r="E111" s="4">
        <v>1.5</v>
      </c>
      <c r="F111" s="63">
        <v>9</v>
      </c>
      <c r="G111" s="64">
        <f t="shared" ref="G111" si="31">SUM(F111/C111)*E111</f>
        <v>0.27</v>
      </c>
      <c r="H111" s="51">
        <f>SUM(C111/E111)</f>
        <v>33.333333333333336</v>
      </c>
      <c r="I111" s="51">
        <f>SUM(C111/E111)/2</f>
        <v>16.666666666666668</v>
      </c>
      <c r="J111" s="62" t="s">
        <v>128</v>
      </c>
      <c r="K111" s="62" t="s">
        <v>128</v>
      </c>
    </row>
    <row r="112" spans="2:11">
      <c r="B112" s="1" t="s">
        <v>236</v>
      </c>
      <c r="C112" s="3">
        <v>150</v>
      </c>
      <c r="D112" s="4" t="s">
        <v>134</v>
      </c>
      <c r="E112" s="4">
        <v>1.5</v>
      </c>
      <c r="F112" s="63">
        <v>15</v>
      </c>
      <c r="G112" s="64">
        <f>SUM(F112/C112)*E112</f>
        <v>0.15000000000000002</v>
      </c>
      <c r="H112" s="51">
        <f>SUM(C112/E112)</f>
        <v>100</v>
      </c>
      <c r="I112" s="51">
        <f>SUM(C112/E112)/2</f>
        <v>50</v>
      </c>
      <c r="J112" s="62" t="s">
        <v>128</v>
      </c>
      <c r="K112" s="62" t="s">
        <v>128</v>
      </c>
    </row>
    <row r="113" spans="2:11">
      <c r="B113" s="1" t="s">
        <v>237</v>
      </c>
      <c r="C113" s="3">
        <v>15</v>
      </c>
      <c r="D113" s="4" t="s">
        <v>158</v>
      </c>
      <c r="E113" s="4">
        <v>0.2</v>
      </c>
      <c r="F113" s="63">
        <v>7.5</v>
      </c>
      <c r="G113" s="64">
        <f t="shared" si="20"/>
        <v>0.1</v>
      </c>
      <c r="H113" s="51">
        <f t="shared" ref="H113:H117" si="32">SUM(C113/E113)</f>
        <v>75</v>
      </c>
      <c r="I113" s="51">
        <f t="shared" si="28"/>
        <v>37.5</v>
      </c>
      <c r="J113" s="62" t="s">
        <v>128</v>
      </c>
      <c r="K113" s="62" t="s">
        <v>128</v>
      </c>
    </row>
    <row r="114" spans="2:11">
      <c r="B114" s="1" t="s">
        <v>243</v>
      </c>
      <c r="C114" s="3">
        <v>75</v>
      </c>
      <c r="D114" s="4" t="s">
        <v>139</v>
      </c>
      <c r="E114" s="4">
        <v>0.8</v>
      </c>
      <c r="F114" s="63">
        <v>9</v>
      </c>
      <c r="G114" s="64">
        <f t="shared" ref="G114" si="33">SUM(F114/C114)*E114</f>
        <v>9.6000000000000002E-2</v>
      </c>
      <c r="H114" s="51">
        <f>SUM(C114/E114)</f>
        <v>93.75</v>
      </c>
      <c r="I114" s="51">
        <f>SUM(C114/E114)/2</f>
        <v>46.875</v>
      </c>
      <c r="J114" s="62" t="s">
        <v>128</v>
      </c>
      <c r="K114" s="62" t="s">
        <v>128</v>
      </c>
    </row>
    <row r="115" spans="2:11" ht="15.75" customHeight="1">
      <c r="B115" s="1" t="s">
        <v>238</v>
      </c>
      <c r="C115" s="3">
        <v>75</v>
      </c>
      <c r="D115" s="4" t="s">
        <v>158</v>
      </c>
      <c r="E115" s="6">
        <v>0.2</v>
      </c>
      <c r="F115" s="63">
        <v>12.5</v>
      </c>
      <c r="G115" s="64">
        <f>SUM(F115/C115)*E115</f>
        <v>3.3333333333333333E-2</v>
      </c>
      <c r="H115" s="51">
        <f>SUM(C115/E115)</f>
        <v>375</v>
      </c>
      <c r="I115" s="51">
        <f>SUM(C115/E115)/2</f>
        <v>187.5</v>
      </c>
      <c r="J115" s="62" t="s">
        <v>128</v>
      </c>
      <c r="K115" s="62" t="s">
        <v>128</v>
      </c>
    </row>
    <row r="116" spans="2:11">
      <c r="B116" s="1" t="s">
        <v>239</v>
      </c>
      <c r="C116" s="3">
        <v>75</v>
      </c>
      <c r="D116" s="4" t="s">
        <v>134</v>
      </c>
      <c r="E116" s="4">
        <v>1.2</v>
      </c>
      <c r="F116" s="63">
        <v>14</v>
      </c>
      <c r="G116" s="64">
        <f t="shared" si="20"/>
        <v>0.224</v>
      </c>
      <c r="H116" s="51">
        <f t="shared" si="32"/>
        <v>62.5</v>
      </c>
      <c r="I116" s="51">
        <f t="shared" si="28"/>
        <v>31.25</v>
      </c>
      <c r="J116" s="62" t="s">
        <v>128</v>
      </c>
      <c r="K116" s="62" t="s">
        <v>128</v>
      </c>
    </row>
    <row r="117" spans="2:11">
      <c r="B117" s="1" t="s">
        <v>240</v>
      </c>
      <c r="C117" s="3">
        <v>75</v>
      </c>
      <c r="D117" s="4" t="s">
        <v>137</v>
      </c>
      <c r="E117" s="4">
        <v>0.8</v>
      </c>
      <c r="F117" s="63">
        <v>14</v>
      </c>
      <c r="G117" s="64">
        <f t="shared" si="20"/>
        <v>0.14933333333333335</v>
      </c>
      <c r="H117" s="51">
        <f t="shared" si="32"/>
        <v>93.75</v>
      </c>
      <c r="I117" s="51">
        <f t="shared" si="28"/>
        <v>46.875</v>
      </c>
      <c r="J117" s="62" t="s">
        <v>128</v>
      </c>
      <c r="K117" s="62" t="s">
        <v>128</v>
      </c>
    </row>
    <row r="118" spans="2:11">
      <c r="D118" s="46"/>
      <c r="E118" s="46"/>
    </row>
    <row r="119" spans="2:11">
      <c r="D119" s="46"/>
      <c r="E119" s="46"/>
    </row>
    <row r="120" spans="2:11">
      <c r="D120" s="46"/>
      <c r="E120" s="46"/>
    </row>
  </sheetData>
  <pageMargins left="0.7" right="0.7" top="0.75" bottom="0.75" header="0.3" footer="0.3"/>
  <pageSetup paperSize="9" orientation="portrait" r:id="rId1"/>
  <ignoredErrors>
    <ignoredError sqref="G71 G69 G7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Intro</vt:lpstr>
      <vt:lpstr>1. Prof Skincare Cost per use</vt:lpstr>
      <vt:lpstr>2. Prof Spa Body Cost per use</vt:lpstr>
      <vt:lpstr>3. Facial Treatment Costings</vt:lpstr>
      <vt:lpstr>4. Spa Body Treatment Costings</vt:lpstr>
      <vt:lpstr>5. Retail Skincare Profit Calc </vt:lpstr>
      <vt:lpstr>6. Retail Spa Body Profit Calc</vt:lpstr>
      <vt:lpstr>7. Retail Barcodes</vt:lpstr>
      <vt:lpstr>8. Retail Skincare Cost per use</vt:lpstr>
      <vt:lpstr>9. Retail Spa Body Cost per use</vt:lpstr>
      <vt:lpstr>10. Retail Aroma Cost per 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Coffield</dc:creator>
  <cp:lastModifiedBy>Matt Taylor</cp:lastModifiedBy>
  <cp:lastPrinted>2025-02-17T11:24:21Z</cp:lastPrinted>
  <dcterms:created xsi:type="dcterms:W3CDTF">2021-04-26T13:08:30Z</dcterms:created>
  <dcterms:modified xsi:type="dcterms:W3CDTF">2025-05-13T10:27:58Z</dcterms:modified>
</cp:coreProperties>
</file>